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930.2024 - LIC ODONT HECC\"/>
    </mc:Choice>
  </mc:AlternateContent>
  <bookViews>
    <workbookView xWindow="0" yWindow="0" windowWidth="24000" windowHeight="97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'1'!$B$2:$K$62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31" l="1"/>
  <c r="B57" i="31"/>
  <c r="D56" i="31"/>
  <c r="B56" i="31"/>
  <c r="D55" i="31"/>
  <c r="B55" i="31"/>
  <c r="D54" i="31"/>
  <c r="B54" i="31"/>
  <c r="D53" i="31"/>
  <c r="B53" i="31"/>
  <c r="D52" i="31"/>
  <c r="B52" i="31"/>
  <c r="D51" i="31"/>
  <c r="B51" i="31"/>
  <c r="D50" i="31"/>
  <c r="B50" i="31"/>
  <c r="D49" i="31"/>
  <c r="B49" i="31"/>
  <c r="D48" i="31"/>
  <c r="B48" i="31"/>
  <c r="D47" i="31"/>
  <c r="B47" i="31"/>
  <c r="D46" i="31"/>
  <c r="B46" i="31"/>
  <c r="D45" i="31"/>
  <c r="B45" i="31"/>
  <c r="D44" i="31"/>
  <c r="B44" i="31"/>
  <c r="D43" i="31"/>
  <c r="B43" i="31"/>
  <c r="D42" i="31"/>
  <c r="B42" i="31"/>
  <c r="D41" i="31"/>
  <c r="B41" i="31"/>
  <c r="D40" i="31"/>
  <c r="B40" i="31"/>
  <c r="D39" i="31"/>
  <c r="B39" i="31"/>
  <c r="D38" i="31"/>
  <c r="B38" i="31"/>
  <c r="C33" i="31"/>
  <c r="F25" i="31"/>
  <c r="F26" i="31" s="1"/>
  <c r="H24" i="31"/>
  <c r="J57" i="31" s="1"/>
  <c r="H23" i="31"/>
  <c r="J56" i="31" s="1"/>
  <c r="H22" i="31"/>
  <c r="J22" i="31" s="1"/>
  <c r="K55" i="31" s="1"/>
  <c r="H21" i="31"/>
  <c r="J21" i="31" s="1"/>
  <c r="K54" i="31" s="1"/>
  <c r="H20" i="31"/>
  <c r="J53" i="31" s="1"/>
  <c r="H19" i="31"/>
  <c r="J52" i="31" s="1"/>
  <c r="H18" i="31"/>
  <c r="J18" i="31" s="1"/>
  <c r="K51" i="31" s="1"/>
  <c r="H17" i="31"/>
  <c r="J17" i="31" s="1"/>
  <c r="K50" i="31" s="1"/>
  <c r="H16" i="31"/>
  <c r="J49" i="31" s="1"/>
  <c r="H15" i="31"/>
  <c r="J48" i="31" s="1"/>
  <c r="H14" i="31"/>
  <c r="J14" i="31" s="1"/>
  <c r="K47" i="31" s="1"/>
  <c r="H13" i="31"/>
  <c r="J46" i="31" s="1"/>
  <c r="H12" i="31"/>
  <c r="J45" i="31" s="1"/>
  <c r="H11" i="31"/>
  <c r="J44" i="31" s="1"/>
  <c r="H10" i="31"/>
  <c r="J10" i="31" s="1"/>
  <c r="K43" i="31" s="1"/>
  <c r="H9" i="31"/>
  <c r="J9" i="31" s="1"/>
  <c r="K42" i="31" s="1"/>
  <c r="H8" i="31"/>
  <c r="J41" i="31" s="1"/>
  <c r="H7" i="31"/>
  <c r="J40" i="31" s="1"/>
  <c r="H6" i="31"/>
  <c r="J6" i="31" s="1"/>
  <c r="K39" i="31" s="1"/>
  <c r="H5" i="31"/>
  <c r="J5" i="31" s="1"/>
  <c r="K38" i="31" l="1"/>
  <c r="J38" i="31"/>
  <c r="J42" i="31"/>
  <c r="J50" i="31"/>
  <c r="J54" i="31"/>
  <c r="J7" i="31"/>
  <c r="K40" i="31" s="1"/>
  <c r="J11" i="31"/>
  <c r="K44" i="31" s="1"/>
  <c r="J13" i="31"/>
  <c r="K46" i="31" s="1"/>
  <c r="J15" i="31"/>
  <c r="K48" i="31" s="1"/>
  <c r="J19" i="31"/>
  <c r="K52" i="31" s="1"/>
  <c r="J23" i="31"/>
  <c r="K56" i="31" s="1"/>
  <c r="J39" i="31"/>
  <c r="J43" i="31"/>
  <c r="J47" i="31"/>
  <c r="J51" i="31"/>
  <c r="J55" i="31"/>
  <c r="D58" i="31"/>
  <c r="J8" i="31"/>
  <c r="K41" i="31" s="1"/>
  <c r="J12" i="31"/>
  <c r="K45" i="31" s="1"/>
  <c r="J16" i="31"/>
  <c r="K49" i="31" s="1"/>
  <c r="J20" i="31"/>
  <c r="K53" i="31" s="1"/>
  <c r="J24" i="31"/>
  <c r="K57" i="31" s="1"/>
  <c r="J25" i="31" l="1"/>
  <c r="J26" i="31" s="1"/>
  <c r="K58" i="31"/>
  <c r="G45" i="31" s="1"/>
  <c r="G49" i="31" l="1"/>
  <c r="G41" i="31"/>
  <c r="G56" i="31"/>
  <c r="G57" i="31"/>
  <c r="G38" i="31"/>
  <c r="G48" i="31"/>
  <c r="G46" i="31"/>
  <c r="G53" i="31"/>
  <c r="G44" i="31"/>
  <c r="G40" i="31"/>
  <c r="E32" i="31"/>
  <c r="D32" i="31" s="1"/>
  <c r="I30" i="31"/>
  <c r="E31" i="31"/>
  <c r="D31" i="31" s="1"/>
  <c r="I31" i="31"/>
  <c r="E30" i="31"/>
  <c r="D30" i="31" s="1"/>
  <c r="I32" i="31"/>
  <c r="G58" i="31"/>
  <c r="G43" i="31"/>
  <c r="G42" i="31"/>
  <c r="G55" i="31"/>
  <c r="G50" i="31"/>
  <c r="G47" i="31"/>
  <c r="G54" i="31"/>
  <c r="G51" i="31"/>
  <c r="G39" i="31"/>
  <c r="G52" i="31"/>
  <c r="D33" i="31" l="1"/>
  <c r="H51" i="31" s="1"/>
  <c r="I33" i="31"/>
  <c r="H53" i="31" l="1"/>
  <c r="H52" i="31"/>
  <c r="H54" i="31"/>
  <c r="H55" i="31"/>
  <c r="H56" i="31"/>
  <c r="H57" i="31"/>
  <c r="H39" i="31"/>
  <c r="H40" i="31"/>
  <c r="H41" i="31"/>
  <c r="H46" i="31"/>
  <c r="H43" i="31"/>
  <c r="H44" i="31"/>
  <c r="H49" i="31"/>
  <c r="H50" i="31"/>
  <c r="H47" i="31"/>
  <c r="H48" i="31"/>
  <c r="H45" i="31"/>
  <c r="H42" i="31"/>
  <c r="H38" i="31"/>
  <c r="I54" i="31"/>
  <c r="I50" i="31"/>
  <c r="I46" i="31"/>
  <c r="E46" i="31" s="1"/>
  <c r="F46" i="31" s="1"/>
  <c r="I42" i="31"/>
  <c r="I38" i="31"/>
  <c r="I57" i="31"/>
  <c r="I53" i="31"/>
  <c r="I49" i="31"/>
  <c r="I45" i="31"/>
  <c r="I41" i="31"/>
  <c r="I56" i="31"/>
  <c r="I52" i="31"/>
  <c r="I48" i="31"/>
  <c r="E48" i="31" s="1"/>
  <c r="F48" i="31" s="1"/>
  <c r="I44" i="31"/>
  <c r="I40" i="31"/>
  <c r="I55" i="31"/>
  <c r="I51" i="31"/>
  <c r="E51" i="31" s="1"/>
  <c r="F51" i="31" s="1"/>
  <c r="I47" i="31"/>
  <c r="I43" i="31"/>
  <c r="I39" i="31"/>
  <c r="E39" i="31" s="1"/>
  <c r="F39" i="31" s="1"/>
  <c r="E52" i="31" l="1"/>
  <c r="F52" i="31" s="1"/>
  <c r="E42" i="31"/>
  <c r="F42" i="31" s="1"/>
  <c r="E54" i="31"/>
  <c r="F54" i="31" s="1"/>
  <c r="E55" i="31"/>
  <c r="F55" i="31" s="1"/>
  <c r="E41" i="31"/>
  <c r="F41" i="31" s="1"/>
  <c r="E49" i="31"/>
  <c r="F49" i="31" s="1"/>
  <c r="E56" i="31"/>
  <c r="F56" i="31" s="1"/>
  <c r="E53" i="31"/>
  <c r="F53" i="31" s="1"/>
  <c r="E40" i="31"/>
  <c r="F40" i="31" s="1"/>
  <c r="E44" i="31"/>
  <c r="F44" i="31" s="1"/>
  <c r="E43" i="31"/>
  <c r="F43" i="31" s="1"/>
  <c r="E47" i="31"/>
  <c r="F47" i="31" s="1"/>
  <c r="E57" i="31"/>
  <c r="F57" i="31" s="1"/>
  <c r="E50" i="31"/>
  <c r="F50" i="31" s="1"/>
  <c r="E45" i="31"/>
  <c r="F45" i="31" s="1"/>
  <c r="E38" i="31"/>
  <c r="F38" i="31" s="1"/>
  <c r="F58" i="31" l="1"/>
  <c r="G60" i="31" s="1"/>
  <c r="G61" i="31" l="1"/>
  <c r="G62" i="31" s="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H33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<sst xmlns="http://schemas.openxmlformats.org/spreadsheetml/2006/main" count="1526" uniqueCount="284">
  <si>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</si>
  <si>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</si>
  <si>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</si>
  <si>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</si>
  <si>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</si>
  <si>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</si>
  <si>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</si>
  <si>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</si>
  <si>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</si>
  <si>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</si>
  <si>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</si>
  <si>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</si>
  <si>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</si>
  <si>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</si>
  <si>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</si>
  <si>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</si>
  <si>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</si>
  <si>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</si>
  <si>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</si>
  <si>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</si>
  <si>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</si>
  <si>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</si>
  <si>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</si>
  <si>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</si>
  <si>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</si>
  <si>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</si>
  <si>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</si>
  <si>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</si>
  <si>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</si>
  <si>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</si>
  <si>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</si>
  <si>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</si>
  <si>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</si>
  <si>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</si>
  <si>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</si>
  <si>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</si>
  <si>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</si>
  <si>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</si>
  <si>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</si>
  <si>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</si>
  <si>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</si>
  <si>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</si>
  <si>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</si>
  <si>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</si>
  <si>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</si>
  <si>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</si>
  <si>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</si>
  <si>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</si>
  <si>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</si>
  <si>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</si>
  <si>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</si>
  <si>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</si>
  <si>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</si>
  <si>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</si>
  <si>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</si>
  <si>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</si>
  <si>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</si>
  <si>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</si>
  <si>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</si>
  <si>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</si>
  <si>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</si>
  <si>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</si>
  <si>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</si>
  <si>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</si>
  <si>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</si>
  <si>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</si>
  <si>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</si>
  <si>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</si>
  <si>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</si>
  <si>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</si>
  <si>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</si>
  <si>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</si>
  <si>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</si>
  <si>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</si>
  <si>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</si>
  <si>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</si>
  <si>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</si>
  <si>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</si>
  <si>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</si>
  <si>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</si>
  <si>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</si>
  <si>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</si>
  <si>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</si>
  <si>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</si>
  <si>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</si>
  <si>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</si>
  <si>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</si>
  <si>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</si>
  <si>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</si>
  <si>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</si>
  <si>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</si>
  <si>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</si>
  <si>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</si>
  <si>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</si>
  <si>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</si>
  <si>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</si>
  <si>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</si>
  <si>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</si>
  <si>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</si>
  <si>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</si>
  <si>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</si>
  <si>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</si>
  <si>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</si>
  <si>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</si>
  <si>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</si>
  <si>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</si>
  <si>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</si>
  <si>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</si>
  <si>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</si>
  <si>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</si>
  <si>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</si>
  <si>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</si>
  <si>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</si>
  <si>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</si>
  <si>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</si>
  <si>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</si>
  <si>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</si>
  <si>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</si>
  <si>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</si>
  <si>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</si>
  <si>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</si>
  <si>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</si>
  <si>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</si>
  <si>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</si>
  <si>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</si>
  <si>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</si>
  <si>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</si>
  <si>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</si>
  <si>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</si>
  <si>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</si>
  <si>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</si>
  <si>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</si>
  <si>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</si>
  <si>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</si>
  <si>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</si>
  <si>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</si>
  <si>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</si>
  <si>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</si>
  <si>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</si>
  <si>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</si>
  <si>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</si>
  <si>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</si>
  <si>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</si>
  <si>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</si>
  <si>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</si>
  <si>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</si>
  <si>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</si>
  <si>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</si>
  <si>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</si>
  <si>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</si>
  <si>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</si>
  <si>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</si>
  <si>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</si>
  <si>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</si>
  <si>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</si>
  <si>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</si>
  <si>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</si>
  <si>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</si>
  <si>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</si>
  <si>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</si>
  <si>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</si>
  <si>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</si>
  <si>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</si>
  <si>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</si>
  <si>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</si>
  <si>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</si>
  <si>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</si>
  <si>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</si>
  <si>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</si>
  <si>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</si>
  <si>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</si>
  <si>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</si>
  <si>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</si>
  <si>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</si>
  <si>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</si>
  <si>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</si>
  <si>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</si>
  <si>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</si>
  <si>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</si>
  <si>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</si>
  <si>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</si>
  <si>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</si>
  <si>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</si>
  <si>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</si>
  <si>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</si>
  <si>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</si>
  <si>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</si>
  <si>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</si>
  <si>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</si>
  <si>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</si>
  <si>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</si>
  <si>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</si>
  <si>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</si>
  <si>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</si>
  <si>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</si>
  <si>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</si>
  <si>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</si>
  <si>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</si>
  <si>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</si>
  <si>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</si>
  <si>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</si>
  <si>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</si>
  <si>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</si>
  <si>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</si>
  <si>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</si>
  <si>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</si>
  <si>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</si>
  <si>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</si>
  <si>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</si>
  <si>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</si>
  <si>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</si>
  <si>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</si>
  <si>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</si>
  <si>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</si>
  <si>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</si>
  <si>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</si>
  <si>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</si>
  <si>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</si>
  <si>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</si>
  <si>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</si>
  <si>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</si>
  <si>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</si>
  <si>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</si>
  <si>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</si>
  <si>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</si>
  <si>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</si>
  <si>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</si>
  <si>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</si>
  <si>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</si>
  <si>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</si>
  <si>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</si>
  <si>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</si>
  <si>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</si>
  <si>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</si>
  <si>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</si>
  <si>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</si>
  <si>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</si>
  <si>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</si>
  <si>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</si>
  <si>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</si>
  <si>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</si>
  <si>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</si>
  <si>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</si>
  <si>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</si>
  <si>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</si>
  <si>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</si>
  <si>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</si>
  <si>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</si>
  <si>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</si>
  <si>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</si>
  <si>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</si>
  <si>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</si>
  <si>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</si>
  <si>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</si>
  <si>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</si>
  <si>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</si>
  <si>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</si>
  <si>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</si>
  <si>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</si>
  <si>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</si>
  <si>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</si>
  <si>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</si>
  <si>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</si>
  <si>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</si>
  <si>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</si>
  <si>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</si>
  <si>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</si>
  <si>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</si>
  <si>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</si>
  <si>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</si>
  <si>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</si>
  <si>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</si>
  <si>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</si>
  <si>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</si>
  <si>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</si>
  <si>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</si>
  <si>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</si>
  <si>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SEI-080002/000930/2024 - PACIENTES COM NECESSIDADES ESPECIAIS SOB SEDAÇÃO - CIRURGIÃO - Hospital Estadual Carlos Chagas (HECC)</t>
  </si>
  <si>
    <t>VALOR ANUAL</t>
  </si>
  <si>
    <t>ANUAL</t>
  </si>
  <si>
    <t>CIRURGIÃO-DENTISTA RESPONSÁVEL TÉCNICO ESPECIALISTA EM PNE E HABILITADO EM SEDAÇÃO CONSCIENTE</t>
  </si>
  <si>
    <t>CIRURGIÕES-DENTISTAS ESPECIALISTAS EM PNE</t>
  </si>
  <si>
    <t>CIRURGIÃO-DENTISTA BUCO-MAXILO-FACIAL COM EXPERIÊNCIA EM PNE</t>
  </si>
  <si>
    <t>CIRURGIÃO-DENTISTA ENDODONTISTA E ESPECIALISTA EM 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</si>
</sst>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792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0" xfId="0" applyFont="1" applyBorder="1" applyAlignment="1">
      <alignment horizontal="center" vertical="center"/>
    </xf>
    <xf numFmtId="177" fontId="61" fillId="0" borderId="0" xfId="0" applyNumberFormat="1" applyFont="1" applyBorder="1" applyAlignment="1">
      <alignment horizontal="center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177" fontId="60" fillId="0" borderId="0" xfId="0" applyNumberFormat="1" applyFont="1" applyBorder="1" applyAlignment="1">
      <alignment horizontal="center" vertic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59" fillId="0" borderId="0" xfId="1" applyNumberFormat="1" applyFont="1" applyFill="1" applyBorder="1" applyAlignment="1" applyProtection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61" fillId="0" borderId="1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177" fontId="60" fillId="0" borderId="49" xfId="0" applyNumberFormat="1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177" fontId="59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9" fontId="19" fillId="0" borderId="0" xfId="2" applyBorder="1" applyAlignment="1" applyProtection="1">
      <alignment horizontal="center" vertical="center"/>
    </xf>
    <xf numFmtId="177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164" fontId="61" fillId="0" borderId="0" xfId="1" applyFont="1" applyFill="1" applyBorder="1" applyAlignment="1" applyProtection="1">
      <alignment horizontal="center" vertical="center"/>
    </xf>
    <xf numFmtId="10" fontId="61" fillId="0" borderId="0" xfId="0" applyNumberFormat="1" applyFont="1" applyFill="1" applyBorder="1" applyAlignment="1">
      <alignment horizontal="center" vertical="center"/>
    </xf>
    <xf numFmtId="164" fontId="61" fillId="0" borderId="0" xfId="1" applyNumberFormat="1" applyFont="1" applyFill="1" applyBorder="1" applyAlignment="1" applyProtection="1">
      <alignment horizontal="center" vertical="center"/>
    </xf>
    <xf numFmtId="10" fontId="61" fillId="0" borderId="0" xfId="1" applyNumberFormat="1" applyFont="1" applyFill="1" applyBorder="1" applyAlignment="1" applyProtection="1">
      <alignment horizontal="center" vertical="center"/>
    </xf>
    <xf numFmtId="164" fontId="65" fillId="0" borderId="0" xfId="1" applyFont="1" applyFill="1" applyBorder="1" applyAlignment="1" applyProtection="1">
      <alignment horizontal="center" vertical="center"/>
    </xf>
    <xf numFmtId="178" fontId="61" fillId="0" borderId="0" xfId="0" applyNumberFormat="1" applyFont="1" applyAlignment="1">
      <alignment horizontal="center" vertical="center"/>
    </xf>
    <xf numFmtId="0" fontId="62" fillId="9" borderId="2" xfId="0" applyFont="1" applyFill="1" applyBorder="1" applyAlignment="1">
      <alignment horizontal="center" vertical="center"/>
    </xf>
    <xf numFmtId="0" fontId="59" fillId="9" borderId="2" xfId="0" applyFont="1" applyFill="1" applyBorder="1" applyAlignment="1">
      <alignment horizontal="center" vertic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1" applyNumberFormat="1" applyFont="1" applyFill="1" applyBorder="1" applyAlignment="1" applyProtection="1">
      <alignment horizontal="center" vertical="center" wrapText="1"/>
    </xf>
    <xf numFmtId="0" fontId="63" fillId="0" borderId="2" xfId="0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/>
    </xf>
    <xf numFmtId="0" fontId="59" fillId="10" borderId="2" xfId="1" applyNumberFormat="1" applyFont="1" applyFill="1" applyBorder="1" applyAlignment="1" applyProtection="1">
      <alignment horizontal="center" vertical="center" wrapText="1"/>
    </xf>
    <xf numFmtId="177" fontId="59" fillId="6" borderId="2" xfId="0" applyNumberFormat="1" applyFont="1" applyFill="1" applyBorder="1" applyAlignment="1">
      <alignment horizontal="center" vertical="center" wrapText="1"/>
    </xf>
    <xf numFmtId="177" fontId="59" fillId="10" borderId="2" xfId="1" applyNumberFormat="1" applyFont="1" applyFill="1" applyBorder="1" applyAlignment="1" applyProtection="1">
      <alignment horizontal="center" vertical="center" wrapText="1"/>
    </xf>
    <xf numFmtId="177" fontId="59" fillId="9" borderId="2" xfId="0" applyNumberFormat="1" applyFont="1" applyFill="1" applyBorder="1" applyAlignment="1">
      <alignment horizontal="center" vertical="center"/>
    </xf>
    <xf numFmtId="0" fontId="59" fillId="10" borderId="2" xfId="1" applyNumberFormat="1" applyFont="1" applyFill="1" applyBorder="1" applyAlignment="1" applyProtection="1">
      <alignment horizontal="center" vertical="center"/>
    </xf>
    <xf numFmtId="0" fontId="59" fillId="10" borderId="2" xfId="1" applyNumberFormat="1" applyFont="1" applyFill="1" applyBorder="1" applyAlignment="1" applyProtection="1">
      <alignment horizontal="center" vertical="center"/>
    </xf>
    <xf numFmtId="0" fontId="66" fillId="6" borderId="2" xfId="1" applyNumberFormat="1" applyFont="1" applyFill="1" applyBorder="1" applyAlignment="1" applyProtection="1">
      <alignment horizontal="center" vertical="center"/>
    </xf>
    <xf numFmtId="177" fontId="59" fillId="6" borderId="2" xfId="0" applyNumberFormat="1" applyFont="1" applyFill="1" applyBorder="1" applyAlignment="1" applyProtection="1">
      <alignment horizontal="center" vertical="center"/>
      <protection locked="0"/>
    </xf>
    <xf numFmtId="10" fontId="59" fillId="10" borderId="2" xfId="0" applyNumberFormat="1" applyFont="1" applyFill="1" applyBorder="1" applyAlignment="1">
      <alignment horizontal="center" vertical="center"/>
    </xf>
    <xf numFmtId="177" fontId="59" fillId="10" borderId="2" xfId="0" applyNumberFormat="1" applyFont="1" applyFill="1" applyBorder="1" applyAlignment="1" applyProtection="1">
      <alignment horizontal="center" vertical="center"/>
    </xf>
    <xf numFmtId="0" fontId="59" fillId="10" borderId="2" xfId="0" applyFont="1" applyFill="1" applyBorder="1" applyAlignment="1">
      <alignment horizontal="center" vertical="center" wrapText="1"/>
    </xf>
    <xf numFmtId="177" fontId="59" fillId="10" borderId="2" xfId="0" applyNumberFormat="1" applyFont="1" applyFill="1" applyBorder="1" applyAlignment="1">
      <alignment horizontal="center" vertical="center"/>
    </xf>
    <xf numFmtId="0" fontId="62" fillId="10" borderId="2" xfId="0" applyFont="1" applyFill="1" applyBorder="1" applyAlignment="1">
      <alignment horizontal="center" vertical="center"/>
    </xf>
    <xf numFmtId="177" fontId="66" fillId="6" borderId="2" xfId="0" applyNumberFormat="1" applyFont="1" applyFill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/>
    </xf>
    <xf numFmtId="177" fontId="62" fillId="10" borderId="2" xfId="1" applyNumberFormat="1" applyFont="1" applyFill="1" applyBorder="1" applyAlignment="1" applyProtection="1">
      <alignment horizontal="center" vertical="center"/>
    </xf>
    <xf numFmtId="10" fontId="62" fillId="0" borderId="2" xfId="0" applyNumberFormat="1" applyFont="1" applyBorder="1" applyAlignment="1">
      <alignment horizontal="center" vertical="center"/>
    </xf>
    <xf numFmtId="0" fontId="64" fillId="10" borderId="2" xfId="0" applyFont="1" applyFill="1" applyBorder="1" applyAlignment="1">
      <alignment horizontal="center" vertical="center"/>
    </xf>
    <xf numFmtId="177" fontId="59" fillId="12" borderId="2" xfId="0" applyNumberFormat="1" applyFont="1" applyFill="1" applyBorder="1" applyAlignment="1">
      <alignment horizontal="center" vertical="center"/>
    </xf>
    <xf numFmtId="177" fontId="59" fillId="12" borderId="2" xfId="0" applyNumberFormat="1" applyFont="1" applyFill="1" applyBorder="1" applyAlignment="1">
      <alignment horizontal="center" vertical="center"/>
    </xf>
    <xf numFmtId="177" fontId="59" fillId="10" borderId="2" xfId="1" applyNumberFormat="1" applyFont="1" applyFill="1" applyBorder="1" applyAlignment="1" applyProtection="1">
      <alignment horizontal="center" vertical="center"/>
    </xf>
    <xf numFmtId="0" fontId="59" fillId="11" borderId="2" xfId="0" applyFont="1" applyFill="1" applyBorder="1" applyAlignment="1">
      <alignment horizontal="center" vertical="center"/>
    </xf>
    <xf numFmtId="177" fontId="59" fillId="11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44" t="s">
        <v>0</v>
      </c>
      <c r="B1" s="644"/>
      <c r="C1" s="644"/>
      <c r="D1" s="644"/>
      <c r="E1" s="644"/>
      <c r="F1" s="644"/>
      <c r="G1" s="644"/>
    </row>
    <row r="2" spans="1:12" s="4" customFormat="1" ht="21.75" customHeight="1" x14ac:dyDescent="0.25">
      <c r="A2" s="645" t="s">
        <v>1</v>
      </c>
      <c r="B2" s="645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46" t="s">
        <v>7</v>
      </c>
      <c r="B3" s="646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46"/>
      <c r="B4" s="646"/>
      <c r="C4" s="6"/>
      <c r="D4" s="6"/>
      <c r="E4" s="6"/>
      <c r="F4" s="6"/>
      <c r="G4" s="6"/>
    </row>
    <row r="5" spans="1:12" ht="12" customHeight="1" x14ac:dyDescent="0.25">
      <c r="A5" s="646" t="s">
        <v>8</v>
      </c>
      <c r="B5" s="646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42" t="s">
        <v>22</v>
      </c>
      <c r="B20" s="642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42" t="s">
        <v>23</v>
      </c>
      <c r="B21" s="642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43" t="s">
        <v>24</v>
      </c>
      <c r="B22" s="643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43" t="s">
        <v>26</v>
      </c>
      <c r="B23" s="643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660" t="s">
        <v>78</v>
      </c>
      <c r="B1" s="660"/>
      <c r="C1" s="660"/>
      <c r="D1" s="660"/>
      <c r="E1" s="660"/>
      <c r="F1" s="660"/>
      <c r="G1" s="660"/>
    </row>
    <row r="2" spans="1:11" s="33" customFormat="1" ht="32.25" customHeight="1" x14ac:dyDescent="0.25">
      <c r="A2" s="654" t="s">
        <v>28</v>
      </c>
      <c r="B2" s="654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53" t="s">
        <v>79</v>
      </c>
      <c r="B9" s="653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53" t="s">
        <v>80</v>
      </c>
      <c r="B10" s="653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53" t="s">
        <v>81</v>
      </c>
      <c r="B11" s="653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53" t="s">
        <v>82</v>
      </c>
      <c r="B12" s="653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53" t="s">
        <v>82</v>
      </c>
      <c r="B13" s="653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53" t="s">
        <v>83</v>
      </c>
      <c r="B14" s="653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53" t="s">
        <v>84</v>
      </c>
      <c r="B15" s="653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53" t="s">
        <v>85</v>
      </c>
      <c r="B16" s="653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52" t="s">
        <v>72</v>
      </c>
      <c r="B17" s="652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53" t="s">
        <v>39</v>
      </c>
      <c r="B19" s="653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53" t="s">
        <v>40</v>
      </c>
      <c r="B20" s="653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53" t="s">
        <v>41</v>
      </c>
      <c r="B21" s="653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53" t="s">
        <v>45</v>
      </c>
      <c r="B22" s="653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53" t="s">
        <v>46</v>
      </c>
      <c r="B23" s="653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53" t="s">
        <v>47</v>
      </c>
      <c r="B24" s="653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52" t="s">
        <v>74</v>
      </c>
      <c r="B25" s="652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52" t="s">
        <v>52</v>
      </c>
      <c r="B31" s="652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49" t="s">
        <v>7</v>
      </c>
      <c r="B33" s="649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48"/>
      <c r="B34" s="648"/>
      <c r="C34" s="49"/>
      <c r="D34" s="50"/>
      <c r="E34" s="51"/>
      <c r="F34" s="51"/>
      <c r="G34" s="36"/>
    </row>
    <row r="35" spans="1:11" ht="14.1" customHeight="1" x14ac:dyDescent="0.25">
      <c r="A35" s="649" t="s">
        <v>8</v>
      </c>
      <c r="B35" s="649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50" t="s">
        <v>58</v>
      </c>
      <c r="B51" s="650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51" t="s">
        <v>59</v>
      </c>
      <c r="B52" s="651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51" t="s">
        <v>60</v>
      </c>
      <c r="B53" s="651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47" t="s">
        <v>24</v>
      </c>
      <c r="B54" s="647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47" t="s">
        <v>26</v>
      </c>
      <c r="B55" s="647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47" t="s">
        <v>27</v>
      </c>
      <c r="B56" s="647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44" t="s">
        <v>62</v>
      </c>
      <c r="B1" s="644"/>
      <c r="C1" s="644"/>
      <c r="D1" s="644"/>
      <c r="E1" s="644"/>
    </row>
    <row r="2" spans="1:10" s="33" customFormat="1" ht="32.25" customHeight="1" x14ac:dyDescent="0.25">
      <c r="A2" s="654" t="s">
        <v>28</v>
      </c>
      <c r="B2" s="654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53" t="s">
        <v>34</v>
      </c>
      <c r="B4" s="653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53" t="s">
        <v>35</v>
      </c>
      <c r="B5" s="653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53" t="s">
        <v>36</v>
      </c>
      <c r="B6" s="653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52" t="s">
        <v>37</v>
      </c>
      <c r="B7" s="652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53" t="s">
        <v>88</v>
      </c>
      <c r="B9" s="653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53" t="s">
        <v>89</v>
      </c>
      <c r="B10" s="653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53" t="s">
        <v>90</v>
      </c>
      <c r="B11" s="653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53" t="s">
        <v>91</v>
      </c>
      <c r="B12" s="653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52" t="s">
        <v>72</v>
      </c>
      <c r="B13" s="652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53" t="s">
        <v>92</v>
      </c>
      <c r="B15" s="653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53" t="s">
        <v>93</v>
      </c>
      <c r="B16" s="653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53" t="s">
        <v>94</v>
      </c>
      <c r="B17" s="653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53" t="s">
        <v>45</v>
      </c>
      <c r="B18" s="653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53" t="s">
        <v>46</v>
      </c>
      <c r="B19" s="653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53" t="s">
        <v>47</v>
      </c>
      <c r="B20" s="653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52" t="s">
        <v>74</v>
      </c>
      <c r="B21" s="652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52" t="s">
        <v>52</v>
      </c>
      <c r="B27" s="652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49" t="s">
        <v>7</v>
      </c>
      <c r="B29" s="649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48"/>
      <c r="B30" s="648"/>
      <c r="C30" s="50"/>
      <c r="D30" s="51"/>
      <c r="E30" s="51"/>
    </row>
    <row r="31" spans="1:10" ht="14.1" customHeight="1" x14ac:dyDescent="0.25">
      <c r="A31" s="649" t="s">
        <v>8</v>
      </c>
      <c r="B31" s="649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50" t="s">
        <v>58</v>
      </c>
      <c r="B47" s="650"/>
      <c r="C47" s="67">
        <f>E31+C38</f>
        <v>0</v>
      </c>
      <c r="D47" s="56"/>
      <c r="E47" s="56"/>
    </row>
    <row r="48" spans="1:6" ht="14.1" customHeight="1" x14ac:dyDescent="0.25">
      <c r="A48" s="651" t="s">
        <v>22</v>
      </c>
      <c r="B48" s="651"/>
      <c r="C48" s="51">
        <f>E31+D38</f>
        <v>0</v>
      </c>
      <c r="D48" s="56"/>
      <c r="E48" s="56"/>
    </row>
    <row r="49" spans="1:10" ht="14.1" customHeight="1" x14ac:dyDescent="0.25">
      <c r="A49" s="651" t="s">
        <v>60</v>
      </c>
      <c r="B49" s="651"/>
      <c r="C49" s="51">
        <f>C48/(1-B44)</f>
        <v>0</v>
      </c>
      <c r="D49" s="56"/>
      <c r="E49" s="56"/>
    </row>
    <row r="50" spans="1:10" s="72" customFormat="1" ht="14.1" customHeight="1" x14ac:dyDescent="0.25">
      <c r="A50" s="647" t="s">
        <v>24</v>
      </c>
      <c r="B50" s="647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47" t="s">
        <v>26</v>
      </c>
      <c r="B51" s="647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47" t="s">
        <v>27</v>
      </c>
      <c r="B52" s="647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44" t="s">
        <v>62</v>
      </c>
      <c r="B1" s="644"/>
      <c r="C1" s="644"/>
      <c r="D1" s="644"/>
      <c r="E1" s="644"/>
      <c r="F1" s="644"/>
    </row>
    <row r="2" spans="1:11" s="33" customFormat="1" ht="20.25" customHeight="1" x14ac:dyDescent="0.25">
      <c r="A2" s="654" t="s">
        <v>1</v>
      </c>
      <c r="B2" s="654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49" t="s">
        <v>7</v>
      </c>
      <c r="B3" s="649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48"/>
      <c r="B4" s="648"/>
      <c r="C4" s="51"/>
      <c r="D4" s="51"/>
      <c r="E4" s="51"/>
      <c r="F4" s="51"/>
    </row>
    <row r="5" spans="1:11" ht="9" customHeight="1" x14ac:dyDescent="0.25">
      <c r="A5" s="649" t="s">
        <v>8</v>
      </c>
      <c r="B5" s="649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51" t="s">
        <v>22</v>
      </c>
      <c r="B22" s="651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51" t="s">
        <v>60</v>
      </c>
      <c r="B23" s="651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47" t="s">
        <v>24</v>
      </c>
      <c r="B24" s="647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47" t="s">
        <v>26</v>
      </c>
      <c r="B25" s="647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47" t="s">
        <v>27</v>
      </c>
      <c r="B26" s="647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44" t="s">
        <v>97</v>
      </c>
      <c r="B1" s="644"/>
      <c r="C1" s="644"/>
      <c r="D1" s="644"/>
      <c r="E1" s="644"/>
      <c r="F1" s="644"/>
      <c r="G1" s="644"/>
    </row>
    <row r="2" spans="1:12" s="94" customFormat="1" ht="18.75" customHeight="1" x14ac:dyDescent="0.25">
      <c r="A2" s="645" t="s">
        <v>1</v>
      </c>
      <c r="B2" s="645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662" t="s">
        <v>100</v>
      </c>
      <c r="B3" s="662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662" t="s">
        <v>8</v>
      </c>
      <c r="B8" s="662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663" t="s">
        <v>22</v>
      </c>
      <c r="B25" s="663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661" t="s">
        <v>60</v>
      </c>
      <c r="B26" s="661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43" t="s">
        <v>24</v>
      </c>
      <c r="B27" s="643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43" t="s">
        <v>26</v>
      </c>
      <c r="B28" s="643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43" t="s">
        <v>27</v>
      </c>
      <c r="B29" s="643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664" t="s">
        <v>134</v>
      </c>
      <c r="B37" s="664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660" t="s">
        <v>62</v>
      </c>
      <c r="B1" s="660"/>
      <c r="C1" s="660"/>
      <c r="D1" s="660"/>
      <c r="E1" s="660"/>
      <c r="F1" s="660"/>
      <c r="G1" s="660"/>
    </row>
    <row r="2" spans="1:11" s="33" customFormat="1" ht="32.25" customHeight="1" x14ac:dyDescent="0.25">
      <c r="A2" s="654" t="s">
        <v>28</v>
      </c>
      <c r="B2" s="654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53" t="s">
        <v>135</v>
      </c>
      <c r="B9" s="653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53" t="s">
        <v>136</v>
      </c>
      <c r="B10" s="653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53" t="s">
        <v>137</v>
      </c>
      <c r="B11" s="653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53" t="s">
        <v>138</v>
      </c>
      <c r="B12" s="653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52" t="s">
        <v>72</v>
      </c>
      <c r="B14" s="652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53" t="s">
        <v>140</v>
      </c>
      <c r="B16" s="653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53" t="s">
        <v>141</v>
      </c>
      <c r="B17" s="653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53" t="s">
        <v>139</v>
      </c>
      <c r="B18" s="653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53" t="s">
        <v>45</v>
      </c>
      <c r="B19" s="653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53" t="s">
        <v>46</v>
      </c>
      <c r="B20" s="653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53" t="s">
        <v>47</v>
      </c>
      <c r="B21" s="653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52" t="s">
        <v>74</v>
      </c>
      <c r="B22" s="652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52" t="s">
        <v>52</v>
      </c>
      <c r="B28" s="652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49" t="s">
        <v>7</v>
      </c>
      <c r="B30" s="649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48"/>
      <c r="B31" s="648"/>
      <c r="C31" s="49"/>
      <c r="D31" s="50"/>
      <c r="E31" s="51"/>
      <c r="F31" s="51"/>
      <c r="G31" s="36"/>
    </row>
    <row r="32" spans="1:11" ht="14.1" customHeight="1" x14ac:dyDescent="0.25">
      <c r="A32" s="649" t="s">
        <v>8</v>
      </c>
      <c r="B32" s="649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50" t="s">
        <v>17</v>
      </c>
      <c r="B48" s="650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51" t="s">
        <v>59</v>
      </c>
      <c r="B49" s="651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51" t="s">
        <v>60</v>
      </c>
      <c r="B50" s="651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47" t="s">
        <v>24</v>
      </c>
      <c r="B51" s="647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47" t="s">
        <v>26</v>
      </c>
      <c r="B52" s="647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47" t="s">
        <v>27</v>
      </c>
      <c r="B53" s="647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4"/>
  <sheetViews>
    <sheetView showGridLines="0" tabSelected="1" zoomScaleNormal="100" workbookViewId="0">
      <selection activeCell="B8" sqref="B8:E8"/>
    </sheetView>
  </sheetViews>
  <sheetFormatPr defaultRowHeight="11.25" x14ac:dyDescent="0.2"/>
  <cols>
    <col min="1" max="1" width="9.140625" style="616"/>
    <col min="2" max="2" width="16.5703125" style="752" customWidth="1"/>
    <col min="3" max="3" width="30.7109375" style="752" customWidth="1"/>
    <col min="4" max="4" width="14.42578125" style="752" customWidth="1"/>
    <col min="5" max="5" width="14.85546875" style="752" bestFit="1" customWidth="1"/>
    <col min="6" max="6" width="16.85546875" style="752" bestFit="1" customWidth="1"/>
    <col min="7" max="7" width="14.85546875" style="752" customWidth="1"/>
    <col min="8" max="9" width="15.7109375" style="752" bestFit="1" customWidth="1"/>
    <col min="10" max="10" width="15.42578125" style="752" bestFit="1" customWidth="1"/>
    <col min="11" max="11" width="15.85546875" style="752" bestFit="1" customWidth="1"/>
    <col min="12" max="16384" width="9.140625" style="616"/>
  </cols>
  <sheetData>
    <row r="2" spans="2:11" ht="20.100000000000001" customHeight="1" x14ac:dyDescent="0.2">
      <c r="B2" s="764" t="s">
        <v>277</v>
      </c>
      <c r="C2" s="764"/>
      <c r="D2" s="764"/>
      <c r="E2" s="764"/>
      <c r="F2" s="764"/>
      <c r="G2" s="764"/>
      <c r="H2" s="764"/>
      <c r="I2" s="764"/>
      <c r="J2" s="764"/>
      <c r="K2" s="764"/>
    </row>
    <row r="3" spans="2:11" ht="20.100000000000001" customHeight="1" x14ac:dyDescent="0.2">
      <c r="B3" s="666" t="s">
        <v>255</v>
      </c>
      <c r="C3" s="666"/>
      <c r="D3" s="666"/>
      <c r="E3" s="666"/>
      <c r="F3" s="666"/>
      <c r="G3" s="666"/>
      <c r="H3" s="666"/>
      <c r="I3" s="666"/>
      <c r="J3" s="666"/>
      <c r="K3" s="666"/>
    </row>
    <row r="4" spans="2:11" ht="20.100000000000001" customHeight="1" x14ac:dyDescent="0.2">
      <c r="B4" s="665" t="s">
        <v>166</v>
      </c>
      <c r="C4" s="665"/>
      <c r="D4" s="665"/>
      <c r="E4" s="665"/>
      <c r="F4" s="765" t="s">
        <v>29</v>
      </c>
      <c r="G4" s="765"/>
      <c r="H4" s="766" t="s">
        <v>263</v>
      </c>
      <c r="I4" s="766"/>
      <c r="J4" s="765" t="s">
        <v>264</v>
      </c>
      <c r="K4" s="765"/>
    </row>
    <row r="5" spans="2:11" ht="29.1" customHeight="1" x14ac:dyDescent="0.2">
      <c r="B5" s="667" t="s">
        <v>280</v>
      </c>
      <c r="C5" s="667"/>
      <c r="D5" s="667"/>
      <c r="E5" s="667"/>
      <c r="F5" s="767">
        <v>103</v>
      </c>
      <c r="G5" s="767"/>
      <c r="H5" s="637">
        <f>ROUND(I5,2)</f>
        <v>0</v>
      </c>
      <c r="I5" s="636">
        <v>0</v>
      </c>
      <c r="J5" s="768">
        <f>F5*H5</f>
        <v>0</v>
      </c>
      <c r="K5" s="768"/>
    </row>
    <row r="6" spans="2:11" ht="29.1" customHeight="1" x14ac:dyDescent="0.2">
      <c r="B6" s="667" t="s">
        <v>281</v>
      </c>
      <c r="C6" s="667"/>
      <c r="D6" s="667"/>
      <c r="E6" s="667"/>
      <c r="F6" s="767">
        <v>206</v>
      </c>
      <c r="G6" s="767"/>
      <c r="H6" s="637">
        <f t="shared" ref="H6:H24" si="0">ROUND(I6,2)</f>
        <v>0</v>
      </c>
      <c r="I6" s="636">
        <v>0</v>
      </c>
      <c r="J6" s="768">
        <f>F6*H6</f>
        <v>0</v>
      </c>
      <c r="K6" s="768"/>
    </row>
    <row r="7" spans="2:11" ht="29.1" customHeight="1" x14ac:dyDescent="0.2">
      <c r="B7" s="667" t="s">
        <v>282</v>
      </c>
      <c r="C7" s="667"/>
      <c r="D7" s="667"/>
      <c r="E7" s="667"/>
      <c r="F7" s="767">
        <v>52</v>
      </c>
      <c r="G7" s="767"/>
      <c r="H7" s="637">
        <f t="shared" si="0"/>
        <v>0</v>
      </c>
      <c r="I7" s="636">
        <v>0</v>
      </c>
      <c r="J7" s="768">
        <f>F7*H7</f>
        <v>0</v>
      </c>
      <c r="K7" s="768"/>
    </row>
    <row r="8" spans="2:11" ht="29.1" customHeight="1" x14ac:dyDescent="0.2">
      <c r="B8" s="667" t="s">
        <v>283</v>
      </c>
      <c r="C8" s="667"/>
      <c r="D8" s="667"/>
      <c r="E8" s="667"/>
      <c r="F8" s="767">
        <v>52</v>
      </c>
      <c r="G8" s="767"/>
      <c r="H8" s="637">
        <f t="shared" si="0"/>
        <v>0</v>
      </c>
      <c r="I8" s="636">
        <v>0</v>
      </c>
      <c r="J8" s="768">
        <f t="shared" ref="J8:J21" si="1">F8*H8</f>
        <v>0</v>
      </c>
      <c r="K8" s="768"/>
    </row>
    <row r="9" spans="2:11" ht="15" hidden="1" customHeight="1" x14ac:dyDescent="0.2">
      <c r="B9" s="667"/>
      <c r="C9" s="667"/>
      <c r="D9" s="667"/>
      <c r="E9" s="667"/>
      <c r="F9" s="767"/>
      <c r="G9" s="767"/>
      <c r="H9" s="637">
        <f t="shared" si="0"/>
        <v>0</v>
      </c>
      <c r="I9" s="636">
        <v>0</v>
      </c>
      <c r="J9" s="768">
        <f t="shared" si="1"/>
        <v>0</v>
      </c>
      <c r="K9" s="768"/>
    </row>
    <row r="10" spans="2:11" ht="15" hidden="1" customHeight="1" x14ac:dyDescent="0.2">
      <c r="B10" s="667"/>
      <c r="C10" s="667"/>
      <c r="D10" s="667"/>
      <c r="E10" s="667"/>
      <c r="F10" s="767"/>
      <c r="G10" s="767"/>
      <c r="H10" s="637">
        <f t="shared" si="0"/>
        <v>0</v>
      </c>
      <c r="I10" s="636">
        <v>0</v>
      </c>
      <c r="J10" s="768">
        <f t="shared" si="1"/>
        <v>0</v>
      </c>
      <c r="K10" s="768"/>
    </row>
    <row r="11" spans="2:11" ht="15" hidden="1" customHeight="1" x14ac:dyDescent="0.2">
      <c r="B11" s="667"/>
      <c r="C11" s="667"/>
      <c r="D11" s="667"/>
      <c r="E11" s="667"/>
      <c r="F11" s="767"/>
      <c r="G11" s="767"/>
      <c r="H11" s="637">
        <f t="shared" si="0"/>
        <v>0</v>
      </c>
      <c r="I11" s="636">
        <v>0</v>
      </c>
      <c r="J11" s="768">
        <f t="shared" si="1"/>
        <v>0</v>
      </c>
      <c r="K11" s="768"/>
    </row>
    <row r="12" spans="2:11" ht="15" hidden="1" customHeight="1" x14ac:dyDescent="0.2">
      <c r="B12" s="667"/>
      <c r="C12" s="667"/>
      <c r="D12" s="667"/>
      <c r="E12" s="667"/>
      <c r="F12" s="767"/>
      <c r="G12" s="767"/>
      <c r="H12" s="637">
        <f t="shared" si="0"/>
        <v>0</v>
      </c>
      <c r="I12" s="636">
        <v>0</v>
      </c>
      <c r="J12" s="768">
        <f t="shared" si="1"/>
        <v>0</v>
      </c>
      <c r="K12" s="768"/>
    </row>
    <row r="13" spans="2:11" ht="15" hidden="1" customHeight="1" x14ac:dyDescent="0.2">
      <c r="B13" s="667"/>
      <c r="C13" s="667"/>
      <c r="D13" s="667"/>
      <c r="E13" s="667"/>
      <c r="F13" s="767"/>
      <c r="G13" s="767"/>
      <c r="H13" s="637">
        <f t="shared" si="0"/>
        <v>0</v>
      </c>
      <c r="I13" s="636">
        <v>0</v>
      </c>
      <c r="J13" s="768">
        <f t="shared" si="1"/>
        <v>0</v>
      </c>
      <c r="K13" s="768"/>
    </row>
    <row r="14" spans="2:11" ht="15" hidden="1" customHeight="1" x14ac:dyDescent="0.2">
      <c r="B14" s="667"/>
      <c r="C14" s="667"/>
      <c r="D14" s="667"/>
      <c r="E14" s="667"/>
      <c r="F14" s="767"/>
      <c r="G14" s="767"/>
      <c r="H14" s="637">
        <f t="shared" si="0"/>
        <v>0</v>
      </c>
      <c r="I14" s="636">
        <v>0</v>
      </c>
      <c r="J14" s="768">
        <f t="shared" si="1"/>
        <v>0</v>
      </c>
      <c r="K14" s="768"/>
    </row>
    <row r="15" spans="2:11" ht="15" hidden="1" customHeight="1" x14ac:dyDescent="0.2">
      <c r="B15" s="667"/>
      <c r="C15" s="667"/>
      <c r="D15" s="667"/>
      <c r="E15" s="667"/>
      <c r="F15" s="767"/>
      <c r="G15" s="767"/>
      <c r="H15" s="637">
        <f t="shared" si="0"/>
        <v>0</v>
      </c>
      <c r="I15" s="636">
        <v>0</v>
      </c>
      <c r="J15" s="768">
        <f t="shared" si="1"/>
        <v>0</v>
      </c>
      <c r="K15" s="768"/>
    </row>
    <row r="16" spans="2:11" ht="15" hidden="1" customHeight="1" x14ac:dyDescent="0.2">
      <c r="B16" s="667"/>
      <c r="C16" s="667"/>
      <c r="D16" s="667"/>
      <c r="E16" s="667"/>
      <c r="F16" s="767"/>
      <c r="G16" s="767"/>
      <c r="H16" s="637">
        <f t="shared" si="0"/>
        <v>0</v>
      </c>
      <c r="I16" s="636">
        <v>0</v>
      </c>
      <c r="J16" s="768">
        <f t="shared" si="1"/>
        <v>0</v>
      </c>
      <c r="K16" s="768"/>
    </row>
    <row r="17" spans="2:11" ht="15" hidden="1" customHeight="1" x14ac:dyDescent="0.2">
      <c r="B17" s="667"/>
      <c r="C17" s="667"/>
      <c r="D17" s="667"/>
      <c r="E17" s="667"/>
      <c r="F17" s="767"/>
      <c r="G17" s="767"/>
      <c r="H17" s="637">
        <f t="shared" si="0"/>
        <v>0</v>
      </c>
      <c r="I17" s="636">
        <v>0</v>
      </c>
      <c r="J17" s="768">
        <f t="shared" si="1"/>
        <v>0</v>
      </c>
      <c r="K17" s="768"/>
    </row>
    <row r="18" spans="2:11" ht="15" hidden="1" customHeight="1" x14ac:dyDescent="0.2">
      <c r="B18" s="667"/>
      <c r="C18" s="667"/>
      <c r="D18" s="667"/>
      <c r="E18" s="667"/>
      <c r="F18" s="767"/>
      <c r="G18" s="767"/>
      <c r="H18" s="637">
        <f t="shared" si="0"/>
        <v>0</v>
      </c>
      <c r="I18" s="636">
        <v>0</v>
      </c>
      <c r="J18" s="768">
        <f t="shared" si="1"/>
        <v>0</v>
      </c>
      <c r="K18" s="768"/>
    </row>
    <row r="19" spans="2:11" ht="15" hidden="1" customHeight="1" x14ac:dyDescent="0.2">
      <c r="B19" s="667"/>
      <c r="C19" s="667"/>
      <c r="D19" s="667"/>
      <c r="E19" s="667"/>
      <c r="F19" s="767"/>
      <c r="G19" s="767"/>
      <c r="H19" s="637">
        <f t="shared" si="0"/>
        <v>0</v>
      </c>
      <c r="I19" s="636">
        <v>0</v>
      </c>
      <c r="J19" s="768">
        <f t="shared" si="1"/>
        <v>0</v>
      </c>
      <c r="K19" s="768"/>
    </row>
    <row r="20" spans="2:11" ht="15" hidden="1" customHeight="1" x14ac:dyDescent="0.2">
      <c r="B20" s="665"/>
      <c r="C20" s="665"/>
      <c r="D20" s="665"/>
      <c r="E20" s="665"/>
      <c r="F20" s="767">
        <v>0</v>
      </c>
      <c r="G20" s="767"/>
      <c r="H20" s="637">
        <f t="shared" si="0"/>
        <v>0</v>
      </c>
      <c r="I20" s="636">
        <v>0</v>
      </c>
      <c r="J20" s="768">
        <f t="shared" si="1"/>
        <v>0</v>
      </c>
      <c r="K20" s="768"/>
    </row>
    <row r="21" spans="2:11" ht="15" hidden="1" customHeight="1" x14ac:dyDescent="0.2">
      <c r="B21" s="665"/>
      <c r="C21" s="665"/>
      <c r="D21" s="665"/>
      <c r="E21" s="665"/>
      <c r="F21" s="767">
        <v>0</v>
      </c>
      <c r="G21" s="767"/>
      <c r="H21" s="637">
        <f t="shared" si="0"/>
        <v>0</v>
      </c>
      <c r="I21" s="636">
        <v>0</v>
      </c>
      <c r="J21" s="768">
        <f t="shared" si="1"/>
        <v>0</v>
      </c>
      <c r="K21" s="768"/>
    </row>
    <row r="22" spans="2:11" ht="15" hidden="1" customHeight="1" x14ac:dyDescent="0.2">
      <c r="B22" s="665"/>
      <c r="C22" s="665"/>
      <c r="D22" s="665"/>
      <c r="E22" s="665"/>
      <c r="F22" s="767">
        <v>0</v>
      </c>
      <c r="G22" s="767"/>
      <c r="H22" s="637">
        <f t="shared" si="0"/>
        <v>0</v>
      </c>
      <c r="I22" s="636">
        <v>0</v>
      </c>
      <c r="J22" s="768">
        <f>F22*H22</f>
        <v>0</v>
      </c>
      <c r="K22" s="768"/>
    </row>
    <row r="23" spans="2:11" ht="15" hidden="1" customHeight="1" x14ac:dyDescent="0.2">
      <c r="B23" s="665"/>
      <c r="C23" s="665"/>
      <c r="D23" s="665"/>
      <c r="E23" s="665"/>
      <c r="F23" s="767">
        <v>0</v>
      </c>
      <c r="G23" s="767"/>
      <c r="H23" s="637">
        <f t="shared" si="0"/>
        <v>0</v>
      </c>
      <c r="I23" s="636">
        <v>0</v>
      </c>
      <c r="J23" s="768">
        <f>F23*H23</f>
        <v>0</v>
      </c>
      <c r="K23" s="768"/>
    </row>
    <row r="24" spans="2:11" ht="15" hidden="1" customHeight="1" x14ac:dyDescent="0.2">
      <c r="B24" s="665"/>
      <c r="C24" s="665"/>
      <c r="D24" s="665"/>
      <c r="E24" s="665"/>
      <c r="F24" s="767">
        <v>0</v>
      </c>
      <c r="G24" s="767"/>
      <c r="H24" s="637">
        <f t="shared" si="0"/>
        <v>0</v>
      </c>
      <c r="I24" s="636">
        <v>0</v>
      </c>
      <c r="J24" s="768">
        <f>F24*H24</f>
        <v>0</v>
      </c>
      <c r="K24" s="768"/>
    </row>
    <row r="25" spans="2:11" ht="20.100000000000001" customHeight="1" x14ac:dyDescent="0.2">
      <c r="B25" s="666" t="s">
        <v>256</v>
      </c>
      <c r="C25" s="666"/>
      <c r="D25" s="666"/>
      <c r="E25" s="666"/>
      <c r="F25" s="769">
        <f>SUM(F5:G24)</f>
        <v>413</v>
      </c>
      <c r="G25" s="769"/>
      <c r="H25" s="751"/>
      <c r="I25" s="770" t="s">
        <v>275</v>
      </c>
      <c r="J25" s="771">
        <f>SUM(J5:K23)</f>
        <v>0</v>
      </c>
      <c r="K25" s="771"/>
    </row>
    <row r="26" spans="2:11" ht="20.100000000000001" customHeight="1" x14ac:dyDescent="0.2">
      <c r="B26" s="763" t="s">
        <v>278</v>
      </c>
      <c r="C26" s="763"/>
      <c r="D26" s="763"/>
      <c r="E26" s="763"/>
      <c r="F26" s="764">
        <f>F25*12</f>
        <v>4956</v>
      </c>
      <c r="G26" s="764"/>
      <c r="H26" s="751"/>
      <c r="I26" s="770"/>
      <c r="J26" s="772">
        <f>J25*12</f>
        <v>0</v>
      </c>
      <c r="K26" s="772"/>
    </row>
    <row r="27" spans="2:11" ht="20.100000000000001" customHeight="1" x14ac:dyDescent="0.2">
      <c r="B27" s="744"/>
      <c r="C27" s="617"/>
      <c r="D27" s="617"/>
      <c r="E27" s="617"/>
      <c r="F27" s="618"/>
      <c r="G27" s="745"/>
      <c r="H27" s="745"/>
      <c r="I27" s="745"/>
      <c r="J27" s="634"/>
      <c r="K27" s="620"/>
    </row>
    <row r="28" spans="2:11" ht="20.100000000000001" customHeight="1" x14ac:dyDescent="0.2">
      <c r="B28" s="666" t="s">
        <v>265</v>
      </c>
      <c r="C28" s="666"/>
      <c r="D28" s="773" t="s">
        <v>262</v>
      </c>
      <c r="E28" s="773"/>
      <c r="G28" s="779" t="s">
        <v>266</v>
      </c>
      <c r="H28" s="780" t="s">
        <v>261</v>
      </c>
      <c r="I28" s="781" t="s">
        <v>254</v>
      </c>
      <c r="J28" s="746"/>
      <c r="K28" s="747"/>
    </row>
    <row r="29" spans="2:11" ht="20.100000000000001" customHeight="1" x14ac:dyDescent="0.2">
      <c r="B29" s="666"/>
      <c r="C29" s="666"/>
      <c r="D29" s="774"/>
      <c r="E29" s="775" t="s">
        <v>275</v>
      </c>
      <c r="G29" s="779"/>
      <c r="H29" s="782" t="s">
        <v>275</v>
      </c>
      <c r="I29" s="781"/>
      <c r="J29" s="745"/>
      <c r="K29" s="620"/>
    </row>
    <row r="30" spans="2:11" ht="20.100000000000001" customHeight="1" x14ac:dyDescent="0.2">
      <c r="B30" s="623" t="s">
        <v>259</v>
      </c>
      <c r="C30" s="635">
        <v>0</v>
      </c>
      <c r="D30" s="753">
        <f>ROUND(E30,2)</f>
        <v>0</v>
      </c>
      <c r="E30" s="776">
        <f>J25*C30</f>
        <v>0</v>
      </c>
      <c r="G30" s="640" t="s">
        <v>19</v>
      </c>
      <c r="H30" s="619">
        <v>6.4999999999999997E-3</v>
      </c>
      <c r="I30" s="783">
        <f>$J$25*H30</f>
        <v>0</v>
      </c>
      <c r="J30" s="634"/>
      <c r="K30" s="620"/>
    </row>
    <row r="31" spans="2:11" ht="20.100000000000001" customHeight="1" x14ac:dyDescent="0.2">
      <c r="B31" s="623" t="s">
        <v>15</v>
      </c>
      <c r="C31" s="635">
        <v>0</v>
      </c>
      <c r="D31" s="753">
        <f>ROUND(E31,2)</f>
        <v>0</v>
      </c>
      <c r="E31" s="776">
        <f>J25*C31</f>
        <v>0</v>
      </c>
      <c r="G31" s="640" t="s">
        <v>20</v>
      </c>
      <c r="H31" s="619">
        <v>0.03</v>
      </c>
      <c r="I31" s="783">
        <f>$J$25*H31</f>
        <v>0</v>
      </c>
      <c r="J31" s="634"/>
      <c r="K31" s="748"/>
    </row>
    <row r="32" spans="2:11" ht="20.100000000000001" customHeight="1" x14ac:dyDescent="0.2">
      <c r="B32" s="623" t="s">
        <v>55</v>
      </c>
      <c r="C32" s="635">
        <v>0</v>
      </c>
      <c r="D32" s="753">
        <f>ROUND(E32,2)</f>
        <v>0</v>
      </c>
      <c r="E32" s="776">
        <f>J25*C32</f>
        <v>0</v>
      </c>
      <c r="G32" s="640" t="s">
        <v>21</v>
      </c>
      <c r="H32" s="619">
        <v>0.05</v>
      </c>
      <c r="I32" s="783">
        <f t="shared" ref="I32" si="2">$J$25*H32</f>
        <v>0</v>
      </c>
      <c r="J32" s="634"/>
      <c r="K32" s="620"/>
    </row>
    <row r="33" spans="2:11" s="621" customFormat="1" ht="20.100000000000001" customHeight="1" x14ac:dyDescent="0.25">
      <c r="B33" s="641" t="s">
        <v>260</v>
      </c>
      <c r="C33" s="777">
        <f>SUM(C30:C32)</f>
        <v>0</v>
      </c>
      <c r="D33" s="778">
        <f>SUM(D30:D32)</f>
        <v>0</v>
      </c>
      <c r="E33" s="778"/>
      <c r="F33" s="752"/>
      <c r="G33" s="641" t="s">
        <v>17</v>
      </c>
      <c r="H33" s="777">
        <f ca="1">SUM(H30:H33)</f>
        <v>8.6499999999999994E-2</v>
      </c>
      <c r="I33" s="784">
        <f>SUM(I30:I32)</f>
        <v>0</v>
      </c>
      <c r="J33" s="634"/>
      <c r="K33" s="620"/>
    </row>
    <row r="34" spans="2:11" ht="20.100000000000001" customHeight="1" x14ac:dyDescent="0.2">
      <c r="B34" s="744"/>
      <c r="C34" s="617"/>
      <c r="D34" s="618"/>
      <c r="E34" s="617"/>
      <c r="F34" s="618"/>
      <c r="G34" s="745"/>
      <c r="H34" s="745"/>
      <c r="I34" s="745"/>
      <c r="J34" s="745"/>
      <c r="K34" s="620"/>
    </row>
    <row r="35" spans="2:11" ht="20.100000000000001" customHeight="1" x14ac:dyDescent="0.2">
      <c r="B35" s="749"/>
      <c r="C35" s="745"/>
      <c r="D35" s="745"/>
      <c r="E35" s="745"/>
      <c r="F35" s="745"/>
      <c r="G35" s="745"/>
      <c r="H35" s="745"/>
      <c r="I35" s="745"/>
      <c r="J35" s="745"/>
      <c r="K35" s="620"/>
    </row>
    <row r="36" spans="2:11" ht="20.100000000000001" customHeight="1" x14ac:dyDescent="0.2">
      <c r="B36" s="764" t="s">
        <v>267</v>
      </c>
      <c r="C36" s="764"/>
      <c r="D36" s="764"/>
      <c r="E36" s="764"/>
      <c r="F36" s="764"/>
      <c r="G36" s="764" t="s">
        <v>268</v>
      </c>
      <c r="H36" s="764"/>
      <c r="I36" s="764"/>
      <c r="J36" s="764"/>
      <c r="K36" s="764"/>
    </row>
    <row r="37" spans="2:11" ht="25.5" x14ac:dyDescent="0.2">
      <c r="B37" s="665" t="s">
        <v>28</v>
      </c>
      <c r="C37" s="665"/>
      <c r="D37" s="622" t="s">
        <v>29</v>
      </c>
      <c r="E37" s="623" t="s">
        <v>257</v>
      </c>
      <c r="F37" s="623" t="s">
        <v>258</v>
      </c>
      <c r="G37" s="623" t="s">
        <v>274</v>
      </c>
      <c r="H37" s="623" t="s">
        <v>271</v>
      </c>
      <c r="I37" s="623" t="s">
        <v>270</v>
      </c>
      <c r="J37" s="622" t="s">
        <v>273</v>
      </c>
      <c r="K37" s="622" t="s">
        <v>272</v>
      </c>
    </row>
    <row r="38" spans="2:11" ht="36.950000000000003" customHeight="1" x14ac:dyDescent="0.2">
      <c r="B38" s="667" t="str">
        <f>B5</f>
        <v>CIRURGIÃO-DENTISTA RESPONSÁVEL TÉCNICO ESPECIALISTA EM PNE E HABILITADO EM SEDAÇÃO CONSCIENTE</v>
      </c>
      <c r="C38" s="667"/>
      <c r="D38" s="638">
        <f>F5</f>
        <v>103</v>
      </c>
      <c r="E38" s="624">
        <f>IFERROR(J38-I38-H38,"0")</f>
        <v>0</v>
      </c>
      <c r="F38" s="624">
        <f>D38*E38</f>
        <v>0</v>
      </c>
      <c r="G38" s="785" t="str">
        <f>IFERROR(K38/$K$58,"0")</f>
        <v>0</v>
      </c>
      <c r="H38" s="624">
        <f>IFERROR(($D$33*G38)/D38,"0")</f>
        <v>0</v>
      </c>
      <c r="I38" s="624">
        <f>IFERROR(($I$33*G38)/D38,"0")</f>
        <v>0</v>
      </c>
      <c r="J38" s="625">
        <f>H5</f>
        <v>0</v>
      </c>
      <c r="K38" s="625">
        <f>J5</f>
        <v>0</v>
      </c>
    </row>
    <row r="39" spans="2:11" ht="36.950000000000003" customHeight="1" x14ac:dyDescent="0.2">
      <c r="B39" s="667" t="str">
        <f t="shared" ref="B39:B57" si="3">B6</f>
        <v>CIRURGIÕES-DENTISTAS ESPECIALISTAS EM PNE</v>
      </c>
      <c r="C39" s="667"/>
      <c r="D39" s="638">
        <f t="shared" ref="D39:D58" si="4">F6</f>
        <v>206</v>
      </c>
      <c r="E39" s="624">
        <f t="shared" ref="E39:E57" si="5">IFERROR(J39-I39-H39,"0")</f>
        <v>0</v>
      </c>
      <c r="F39" s="624">
        <f t="shared" ref="F39:F57" si="6">D39*E39</f>
        <v>0</v>
      </c>
      <c r="G39" s="785" t="str">
        <f t="shared" ref="G39:G57" si="7">IFERROR(K39/$K$58,"0")</f>
        <v>0</v>
      </c>
      <c r="H39" s="624">
        <f t="shared" ref="H39:H57" si="8">IFERROR(($D$33*G39)/D39,"0")</f>
        <v>0</v>
      </c>
      <c r="I39" s="624">
        <f t="shared" ref="I39:I57" si="9">IFERROR(($I$33*G39)/D39,"0")</f>
        <v>0</v>
      </c>
      <c r="J39" s="625">
        <f t="shared" ref="J39:J57" si="10">H6</f>
        <v>0</v>
      </c>
      <c r="K39" s="625">
        <f t="shared" ref="K39:K57" si="11">J6</f>
        <v>0</v>
      </c>
    </row>
    <row r="40" spans="2:11" ht="36.950000000000003" customHeight="1" x14ac:dyDescent="0.2">
      <c r="B40" s="667" t="str">
        <f t="shared" si="3"/>
        <v>CIRURGIÃO-DENTISTA BUCO-MAXILO-FACIAL COM EXPERIÊNCIA EM PNE</v>
      </c>
      <c r="C40" s="667"/>
      <c r="D40" s="638">
        <f t="shared" si="4"/>
        <v>52</v>
      </c>
      <c r="E40" s="624">
        <f t="shared" si="5"/>
        <v>0</v>
      </c>
      <c r="F40" s="624">
        <f t="shared" si="6"/>
        <v>0</v>
      </c>
      <c r="G40" s="785" t="str">
        <f t="shared" si="7"/>
        <v>0</v>
      </c>
      <c r="H40" s="624">
        <f t="shared" si="8"/>
        <v>0</v>
      </c>
      <c r="I40" s="624">
        <f t="shared" si="9"/>
        <v>0</v>
      </c>
      <c r="J40" s="625">
        <f t="shared" si="10"/>
        <v>0</v>
      </c>
      <c r="K40" s="625">
        <f t="shared" si="11"/>
        <v>0</v>
      </c>
    </row>
    <row r="41" spans="2:11" ht="36.950000000000003" customHeight="1" x14ac:dyDescent="0.2">
      <c r="B41" s="667" t="str">
        <f t="shared" si="3"/>
        <v>CIRURGIÃO-DENTISTA ENDODONTISTA E ESPECIALISTA EM PNE</v>
      </c>
      <c r="C41" s="667"/>
      <c r="D41" s="638">
        <f t="shared" si="4"/>
        <v>52</v>
      </c>
      <c r="E41" s="624">
        <f t="shared" si="5"/>
        <v>0</v>
      </c>
      <c r="F41" s="624">
        <f t="shared" si="6"/>
        <v>0</v>
      </c>
      <c r="G41" s="785" t="str">
        <f t="shared" si="7"/>
        <v>0</v>
      </c>
      <c r="H41" s="624">
        <f t="shared" si="8"/>
        <v>0</v>
      </c>
      <c r="I41" s="624">
        <f t="shared" si="9"/>
        <v>0</v>
      </c>
      <c r="J41" s="625">
        <f t="shared" si="10"/>
        <v>0</v>
      </c>
      <c r="K41" s="625">
        <f t="shared" si="11"/>
        <v>0</v>
      </c>
    </row>
    <row r="42" spans="2:11" ht="12.75" hidden="1" x14ac:dyDescent="0.2">
      <c r="B42" s="667">
        <f t="shared" si="3"/>
        <v>0</v>
      </c>
      <c r="C42" s="667"/>
      <c r="D42" s="638">
        <f t="shared" si="4"/>
        <v>0</v>
      </c>
      <c r="E42" s="624">
        <f t="shared" si="5"/>
        <v>0</v>
      </c>
      <c r="F42" s="624">
        <f t="shared" si="6"/>
        <v>0</v>
      </c>
      <c r="G42" s="785" t="str">
        <f t="shared" si="7"/>
        <v>0</v>
      </c>
      <c r="H42" s="624" t="str">
        <f t="shared" si="8"/>
        <v>0</v>
      </c>
      <c r="I42" s="624" t="str">
        <f t="shared" si="9"/>
        <v>0</v>
      </c>
      <c r="J42" s="625">
        <f t="shared" si="10"/>
        <v>0</v>
      </c>
      <c r="K42" s="625">
        <f t="shared" si="11"/>
        <v>0</v>
      </c>
    </row>
    <row r="43" spans="2:11" ht="12.75" hidden="1" x14ac:dyDescent="0.2">
      <c r="B43" s="667">
        <f t="shared" si="3"/>
        <v>0</v>
      </c>
      <c r="C43" s="667"/>
      <c r="D43" s="638">
        <f t="shared" si="4"/>
        <v>0</v>
      </c>
      <c r="E43" s="624">
        <f t="shared" si="5"/>
        <v>0</v>
      </c>
      <c r="F43" s="624">
        <f t="shared" si="6"/>
        <v>0</v>
      </c>
      <c r="G43" s="785" t="str">
        <f t="shared" si="7"/>
        <v>0</v>
      </c>
      <c r="H43" s="624" t="str">
        <f t="shared" si="8"/>
        <v>0</v>
      </c>
      <c r="I43" s="624" t="str">
        <f t="shared" si="9"/>
        <v>0</v>
      </c>
      <c r="J43" s="625">
        <f t="shared" si="10"/>
        <v>0</v>
      </c>
      <c r="K43" s="625">
        <f t="shared" si="11"/>
        <v>0</v>
      </c>
    </row>
    <row r="44" spans="2:11" ht="12.75" hidden="1" x14ac:dyDescent="0.2">
      <c r="B44" s="667">
        <f t="shared" si="3"/>
        <v>0</v>
      </c>
      <c r="C44" s="667"/>
      <c r="D44" s="638">
        <f t="shared" si="4"/>
        <v>0</v>
      </c>
      <c r="E44" s="624">
        <f t="shared" si="5"/>
        <v>0</v>
      </c>
      <c r="F44" s="624">
        <f t="shared" si="6"/>
        <v>0</v>
      </c>
      <c r="G44" s="785" t="str">
        <f t="shared" si="7"/>
        <v>0</v>
      </c>
      <c r="H44" s="624" t="str">
        <f t="shared" si="8"/>
        <v>0</v>
      </c>
      <c r="I44" s="624" t="str">
        <f t="shared" si="9"/>
        <v>0</v>
      </c>
      <c r="J44" s="625">
        <f t="shared" si="10"/>
        <v>0</v>
      </c>
      <c r="K44" s="625">
        <f t="shared" si="11"/>
        <v>0</v>
      </c>
    </row>
    <row r="45" spans="2:11" ht="12.75" hidden="1" x14ac:dyDescent="0.2">
      <c r="B45" s="667">
        <f t="shared" si="3"/>
        <v>0</v>
      </c>
      <c r="C45" s="667"/>
      <c r="D45" s="638">
        <f t="shared" si="4"/>
        <v>0</v>
      </c>
      <c r="E45" s="624">
        <f t="shared" si="5"/>
        <v>0</v>
      </c>
      <c r="F45" s="624">
        <f t="shared" si="6"/>
        <v>0</v>
      </c>
      <c r="G45" s="785" t="str">
        <f t="shared" si="7"/>
        <v>0</v>
      </c>
      <c r="H45" s="624" t="str">
        <f t="shared" si="8"/>
        <v>0</v>
      </c>
      <c r="I45" s="624" t="str">
        <f t="shared" si="9"/>
        <v>0</v>
      </c>
      <c r="J45" s="625">
        <f t="shared" si="10"/>
        <v>0</v>
      </c>
      <c r="K45" s="625">
        <f t="shared" si="11"/>
        <v>0</v>
      </c>
    </row>
    <row r="46" spans="2:11" ht="12.75" hidden="1" x14ac:dyDescent="0.2">
      <c r="B46" s="667">
        <f t="shared" si="3"/>
        <v>0</v>
      </c>
      <c r="C46" s="667"/>
      <c r="D46" s="638">
        <f t="shared" si="4"/>
        <v>0</v>
      </c>
      <c r="E46" s="624">
        <f t="shared" si="5"/>
        <v>0</v>
      </c>
      <c r="F46" s="624">
        <f t="shared" si="6"/>
        <v>0</v>
      </c>
      <c r="G46" s="785" t="str">
        <f t="shared" si="7"/>
        <v>0</v>
      </c>
      <c r="H46" s="624" t="str">
        <f t="shared" si="8"/>
        <v>0</v>
      </c>
      <c r="I46" s="624" t="str">
        <f t="shared" si="9"/>
        <v>0</v>
      </c>
      <c r="J46" s="625">
        <f t="shared" si="10"/>
        <v>0</v>
      </c>
      <c r="K46" s="625">
        <f t="shared" si="11"/>
        <v>0</v>
      </c>
    </row>
    <row r="47" spans="2:11" ht="12.75" hidden="1" x14ac:dyDescent="0.2">
      <c r="B47" s="667">
        <f t="shared" si="3"/>
        <v>0</v>
      </c>
      <c r="C47" s="667"/>
      <c r="D47" s="638">
        <f t="shared" si="4"/>
        <v>0</v>
      </c>
      <c r="E47" s="624">
        <f t="shared" si="5"/>
        <v>0</v>
      </c>
      <c r="F47" s="624">
        <f t="shared" si="6"/>
        <v>0</v>
      </c>
      <c r="G47" s="785" t="str">
        <f t="shared" si="7"/>
        <v>0</v>
      </c>
      <c r="H47" s="624" t="str">
        <f t="shared" si="8"/>
        <v>0</v>
      </c>
      <c r="I47" s="624" t="str">
        <f t="shared" si="9"/>
        <v>0</v>
      </c>
      <c r="J47" s="625">
        <f t="shared" si="10"/>
        <v>0</v>
      </c>
      <c r="K47" s="625">
        <f t="shared" si="11"/>
        <v>0</v>
      </c>
    </row>
    <row r="48" spans="2:11" ht="12.75" hidden="1" x14ac:dyDescent="0.2">
      <c r="B48" s="667">
        <f t="shared" si="3"/>
        <v>0</v>
      </c>
      <c r="C48" s="667"/>
      <c r="D48" s="638">
        <f t="shared" si="4"/>
        <v>0</v>
      </c>
      <c r="E48" s="624">
        <f t="shared" si="5"/>
        <v>0</v>
      </c>
      <c r="F48" s="624">
        <f t="shared" si="6"/>
        <v>0</v>
      </c>
      <c r="G48" s="785" t="str">
        <f t="shared" si="7"/>
        <v>0</v>
      </c>
      <c r="H48" s="624" t="str">
        <f t="shared" si="8"/>
        <v>0</v>
      </c>
      <c r="I48" s="624" t="str">
        <f t="shared" si="9"/>
        <v>0</v>
      </c>
      <c r="J48" s="625">
        <f t="shared" si="10"/>
        <v>0</v>
      </c>
      <c r="K48" s="625">
        <f t="shared" si="11"/>
        <v>0</v>
      </c>
    </row>
    <row r="49" spans="2:11" ht="12.75" hidden="1" x14ac:dyDescent="0.2">
      <c r="B49" s="667">
        <f t="shared" si="3"/>
        <v>0</v>
      </c>
      <c r="C49" s="667"/>
      <c r="D49" s="638">
        <f t="shared" si="4"/>
        <v>0</v>
      </c>
      <c r="E49" s="624">
        <f t="shared" si="5"/>
        <v>0</v>
      </c>
      <c r="F49" s="624">
        <f t="shared" si="6"/>
        <v>0</v>
      </c>
      <c r="G49" s="785" t="str">
        <f t="shared" si="7"/>
        <v>0</v>
      </c>
      <c r="H49" s="624" t="str">
        <f t="shared" si="8"/>
        <v>0</v>
      </c>
      <c r="I49" s="624" t="str">
        <f t="shared" si="9"/>
        <v>0</v>
      </c>
      <c r="J49" s="625">
        <f t="shared" si="10"/>
        <v>0</v>
      </c>
      <c r="K49" s="625">
        <f t="shared" si="11"/>
        <v>0</v>
      </c>
    </row>
    <row r="50" spans="2:11" ht="12.75" hidden="1" x14ac:dyDescent="0.2">
      <c r="B50" s="667">
        <f t="shared" si="3"/>
        <v>0</v>
      </c>
      <c r="C50" s="667"/>
      <c r="D50" s="638">
        <f t="shared" si="4"/>
        <v>0</v>
      </c>
      <c r="E50" s="624">
        <f t="shared" si="5"/>
        <v>0</v>
      </c>
      <c r="F50" s="624">
        <f t="shared" si="6"/>
        <v>0</v>
      </c>
      <c r="G50" s="785" t="str">
        <f t="shared" si="7"/>
        <v>0</v>
      </c>
      <c r="H50" s="624" t="str">
        <f t="shared" si="8"/>
        <v>0</v>
      </c>
      <c r="I50" s="624" t="str">
        <f t="shared" si="9"/>
        <v>0</v>
      </c>
      <c r="J50" s="625">
        <f t="shared" si="10"/>
        <v>0</v>
      </c>
      <c r="K50" s="625">
        <f t="shared" si="11"/>
        <v>0</v>
      </c>
    </row>
    <row r="51" spans="2:11" ht="12.75" hidden="1" x14ac:dyDescent="0.2">
      <c r="B51" s="667">
        <f t="shared" si="3"/>
        <v>0</v>
      </c>
      <c r="C51" s="667"/>
      <c r="D51" s="638">
        <f t="shared" si="4"/>
        <v>0</v>
      </c>
      <c r="E51" s="624">
        <f t="shared" si="5"/>
        <v>0</v>
      </c>
      <c r="F51" s="624">
        <f t="shared" si="6"/>
        <v>0</v>
      </c>
      <c r="G51" s="785" t="str">
        <f t="shared" si="7"/>
        <v>0</v>
      </c>
      <c r="H51" s="624" t="str">
        <f t="shared" si="8"/>
        <v>0</v>
      </c>
      <c r="I51" s="624" t="str">
        <f t="shared" si="9"/>
        <v>0</v>
      </c>
      <c r="J51" s="625">
        <f t="shared" si="10"/>
        <v>0</v>
      </c>
      <c r="K51" s="625">
        <f t="shared" si="11"/>
        <v>0</v>
      </c>
    </row>
    <row r="52" spans="2:11" ht="12.75" hidden="1" x14ac:dyDescent="0.2">
      <c r="B52" s="667">
        <f t="shared" si="3"/>
        <v>0</v>
      </c>
      <c r="C52" s="667"/>
      <c r="D52" s="638">
        <f t="shared" si="4"/>
        <v>0</v>
      </c>
      <c r="E52" s="624">
        <f>IFERROR(J52-I52-H52,"0")</f>
        <v>0</v>
      </c>
      <c r="F52" s="624">
        <f t="shared" si="6"/>
        <v>0</v>
      </c>
      <c r="G52" s="785" t="str">
        <f t="shared" si="7"/>
        <v>0</v>
      </c>
      <c r="H52" s="624" t="str">
        <f t="shared" si="8"/>
        <v>0</v>
      </c>
      <c r="I52" s="624" t="str">
        <f t="shared" si="9"/>
        <v>0</v>
      </c>
      <c r="J52" s="625">
        <f t="shared" si="10"/>
        <v>0</v>
      </c>
      <c r="K52" s="625">
        <f t="shared" si="11"/>
        <v>0</v>
      </c>
    </row>
    <row r="53" spans="2:11" ht="12.75" hidden="1" x14ac:dyDescent="0.2">
      <c r="B53" s="667">
        <f t="shared" si="3"/>
        <v>0</v>
      </c>
      <c r="C53" s="667"/>
      <c r="D53" s="638">
        <f t="shared" si="4"/>
        <v>0</v>
      </c>
      <c r="E53" s="624">
        <f t="shared" si="5"/>
        <v>0</v>
      </c>
      <c r="F53" s="624">
        <f>D53*E53</f>
        <v>0</v>
      </c>
      <c r="G53" s="785" t="str">
        <f t="shared" si="7"/>
        <v>0</v>
      </c>
      <c r="H53" s="624" t="str">
        <f t="shared" si="8"/>
        <v>0</v>
      </c>
      <c r="I53" s="624" t="str">
        <f t="shared" si="9"/>
        <v>0</v>
      </c>
      <c r="J53" s="625">
        <f t="shared" si="10"/>
        <v>0</v>
      </c>
      <c r="K53" s="625">
        <f t="shared" si="11"/>
        <v>0</v>
      </c>
    </row>
    <row r="54" spans="2:11" ht="12.75" hidden="1" x14ac:dyDescent="0.2">
      <c r="B54" s="667">
        <f t="shared" si="3"/>
        <v>0</v>
      </c>
      <c r="C54" s="667"/>
      <c r="D54" s="638">
        <f t="shared" si="4"/>
        <v>0</v>
      </c>
      <c r="E54" s="624">
        <f t="shared" si="5"/>
        <v>0</v>
      </c>
      <c r="F54" s="624">
        <f t="shared" si="6"/>
        <v>0</v>
      </c>
      <c r="G54" s="785" t="str">
        <f t="shared" si="7"/>
        <v>0</v>
      </c>
      <c r="H54" s="624" t="str">
        <f t="shared" si="8"/>
        <v>0</v>
      </c>
      <c r="I54" s="624" t="str">
        <f t="shared" si="9"/>
        <v>0</v>
      </c>
      <c r="J54" s="625">
        <f t="shared" si="10"/>
        <v>0</v>
      </c>
      <c r="K54" s="625">
        <f t="shared" si="11"/>
        <v>0</v>
      </c>
    </row>
    <row r="55" spans="2:11" ht="12.75" hidden="1" x14ac:dyDescent="0.2">
      <c r="B55" s="667">
        <f t="shared" si="3"/>
        <v>0</v>
      </c>
      <c r="C55" s="667"/>
      <c r="D55" s="638">
        <f t="shared" si="4"/>
        <v>0</v>
      </c>
      <c r="E55" s="624">
        <f t="shared" si="5"/>
        <v>0</v>
      </c>
      <c r="F55" s="624">
        <f t="shared" si="6"/>
        <v>0</v>
      </c>
      <c r="G55" s="785" t="str">
        <f t="shared" si="7"/>
        <v>0</v>
      </c>
      <c r="H55" s="624" t="str">
        <f t="shared" si="8"/>
        <v>0</v>
      </c>
      <c r="I55" s="624" t="str">
        <f t="shared" si="9"/>
        <v>0</v>
      </c>
      <c r="J55" s="625">
        <f t="shared" si="10"/>
        <v>0</v>
      </c>
      <c r="K55" s="625">
        <f t="shared" si="11"/>
        <v>0</v>
      </c>
    </row>
    <row r="56" spans="2:11" ht="12.75" hidden="1" x14ac:dyDescent="0.2">
      <c r="B56" s="667">
        <f t="shared" si="3"/>
        <v>0</v>
      </c>
      <c r="C56" s="667"/>
      <c r="D56" s="638">
        <f t="shared" si="4"/>
        <v>0</v>
      </c>
      <c r="E56" s="624">
        <f t="shared" si="5"/>
        <v>0</v>
      </c>
      <c r="F56" s="624">
        <f t="shared" si="6"/>
        <v>0</v>
      </c>
      <c r="G56" s="785" t="str">
        <f t="shared" si="7"/>
        <v>0</v>
      </c>
      <c r="H56" s="624" t="str">
        <f t="shared" si="8"/>
        <v>0</v>
      </c>
      <c r="I56" s="624" t="str">
        <f t="shared" si="9"/>
        <v>0</v>
      </c>
      <c r="J56" s="625">
        <f t="shared" si="10"/>
        <v>0</v>
      </c>
      <c r="K56" s="625">
        <f t="shared" si="11"/>
        <v>0</v>
      </c>
    </row>
    <row r="57" spans="2:11" ht="12.75" hidden="1" x14ac:dyDescent="0.2">
      <c r="B57" s="667">
        <f t="shared" si="3"/>
        <v>0</v>
      </c>
      <c r="C57" s="667"/>
      <c r="D57" s="638">
        <f t="shared" si="4"/>
        <v>0</v>
      </c>
      <c r="E57" s="624">
        <f t="shared" si="5"/>
        <v>0</v>
      </c>
      <c r="F57" s="624">
        <f t="shared" si="6"/>
        <v>0</v>
      </c>
      <c r="G57" s="785" t="str">
        <f t="shared" si="7"/>
        <v>0</v>
      </c>
      <c r="H57" s="624" t="str">
        <f t="shared" si="8"/>
        <v>0</v>
      </c>
      <c r="I57" s="624" t="str">
        <f t="shared" si="9"/>
        <v>0</v>
      </c>
      <c r="J57" s="625">
        <f t="shared" si="10"/>
        <v>0</v>
      </c>
      <c r="K57" s="625">
        <f t="shared" si="11"/>
        <v>0</v>
      </c>
    </row>
    <row r="58" spans="2:11" ht="20.100000000000001" customHeight="1" x14ac:dyDescent="0.2">
      <c r="B58" s="666" t="s">
        <v>8</v>
      </c>
      <c r="C58" s="666"/>
      <c r="D58" s="786">
        <f t="shared" si="4"/>
        <v>413</v>
      </c>
      <c r="E58" s="787"/>
      <c r="F58" s="780">
        <f>SUM(F38:F57)</f>
        <v>0</v>
      </c>
      <c r="G58" s="777" t="str">
        <f>IFERROR(K58/$K$58,"0")</f>
        <v>0</v>
      </c>
      <c r="H58" s="788"/>
      <c r="I58" s="788"/>
      <c r="J58" s="788"/>
      <c r="K58" s="789">
        <f>SUM(K38:K57)</f>
        <v>0</v>
      </c>
    </row>
    <row r="59" spans="2:11" ht="20.100000000000001" customHeight="1" x14ac:dyDescent="0.2">
      <c r="B59" s="626"/>
      <c r="C59" s="626"/>
      <c r="D59" s="627"/>
      <c r="E59" s="628"/>
      <c r="F59" s="628"/>
      <c r="G59" s="754"/>
      <c r="H59" s="629"/>
      <c r="I59" s="630"/>
      <c r="J59" s="630"/>
      <c r="K59" s="639"/>
    </row>
    <row r="60" spans="2:11" ht="20.100000000000001" customHeight="1" x14ac:dyDescent="0.2">
      <c r="B60" s="626"/>
      <c r="C60" s="626"/>
      <c r="D60" s="790" t="s">
        <v>276</v>
      </c>
      <c r="E60" s="790"/>
      <c r="F60" s="790"/>
      <c r="G60" s="791">
        <f>(D33+I33+F58)-K58</f>
        <v>0</v>
      </c>
      <c r="H60" s="791"/>
      <c r="I60" s="791"/>
      <c r="J60" s="630"/>
      <c r="K60" s="630"/>
    </row>
    <row r="61" spans="2:11" ht="20.100000000000001" customHeight="1" x14ac:dyDescent="0.2">
      <c r="D61" s="790" t="s">
        <v>269</v>
      </c>
      <c r="E61" s="790"/>
      <c r="F61" s="790"/>
      <c r="G61" s="791">
        <f>D33+I33+F58</f>
        <v>0</v>
      </c>
      <c r="H61" s="791"/>
      <c r="I61" s="791"/>
      <c r="J61" s="755"/>
      <c r="K61" s="756"/>
    </row>
    <row r="62" spans="2:11" ht="20.100000000000001" customHeight="1" x14ac:dyDescent="0.2">
      <c r="D62" s="790" t="s">
        <v>279</v>
      </c>
      <c r="E62" s="790"/>
      <c r="F62" s="790"/>
      <c r="G62" s="791">
        <f>G61*12</f>
        <v>0</v>
      </c>
      <c r="H62" s="791"/>
      <c r="I62" s="791"/>
      <c r="J62" s="756"/>
      <c r="K62" s="756"/>
    </row>
    <row r="63" spans="2:11" x14ac:dyDescent="0.2">
      <c r="G63" s="750"/>
      <c r="H63" s="631"/>
      <c r="I63" s="632"/>
    </row>
    <row r="64" spans="2:11" x14ac:dyDescent="0.2">
      <c r="G64" s="750"/>
      <c r="H64" s="631"/>
      <c r="I64" s="632"/>
    </row>
    <row r="65" spans="2:11" x14ac:dyDescent="0.2">
      <c r="G65" s="750"/>
      <c r="H65" s="631"/>
      <c r="I65" s="633"/>
    </row>
    <row r="66" spans="2:11" x14ac:dyDescent="0.2">
      <c r="B66" s="750"/>
      <c r="C66" s="750"/>
      <c r="D66" s="750"/>
      <c r="E66" s="750"/>
      <c r="F66" s="757"/>
      <c r="G66" s="750"/>
      <c r="H66" s="631"/>
      <c r="I66" s="758"/>
    </row>
    <row r="67" spans="2:11" x14ac:dyDescent="0.2">
      <c r="G67" s="757"/>
      <c r="H67" s="750"/>
      <c r="I67" s="757"/>
      <c r="J67" s="757"/>
      <c r="K67" s="757"/>
    </row>
    <row r="68" spans="2:11" x14ac:dyDescent="0.2">
      <c r="G68" s="757"/>
      <c r="H68" s="750"/>
      <c r="I68" s="757"/>
      <c r="J68" s="757"/>
      <c r="K68" s="757"/>
    </row>
    <row r="69" spans="2:11" x14ac:dyDescent="0.2">
      <c r="G69" s="757"/>
      <c r="H69" s="750"/>
      <c r="I69" s="757"/>
      <c r="J69" s="757"/>
      <c r="K69" s="757"/>
    </row>
    <row r="70" spans="2:11" x14ac:dyDescent="0.2">
      <c r="G70" s="757"/>
      <c r="H70" s="750"/>
      <c r="I70" s="757"/>
      <c r="J70" s="757"/>
      <c r="K70" s="759"/>
    </row>
    <row r="71" spans="2:11" x14ac:dyDescent="0.2">
      <c r="G71" s="757"/>
      <c r="H71" s="750"/>
      <c r="I71" s="757"/>
      <c r="J71" s="757"/>
      <c r="K71" s="759"/>
    </row>
    <row r="72" spans="2:11" x14ac:dyDescent="0.2">
      <c r="G72" s="760"/>
      <c r="H72" s="750"/>
      <c r="I72" s="761"/>
      <c r="J72" s="757"/>
      <c r="K72" s="757"/>
    </row>
    <row r="84" spans="7:7" x14ac:dyDescent="0.2">
      <c r="G84" s="762"/>
    </row>
  </sheetData>
  <sheetProtection selectLockedCells="1"/>
  <mergeCells count="110">
    <mergeCell ref="H58:J58"/>
    <mergeCell ref="D60:F60"/>
    <mergeCell ref="G60:I60"/>
    <mergeCell ref="D61:F61"/>
    <mergeCell ref="G61:I61"/>
    <mergeCell ref="D62:F62"/>
    <mergeCell ref="G62:I62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6:F36"/>
    <mergeCell ref="G36:K36"/>
    <mergeCell ref="B37:C37"/>
    <mergeCell ref="B38:C38"/>
    <mergeCell ref="B39:C39"/>
    <mergeCell ref="B40:C40"/>
    <mergeCell ref="B28:C29"/>
    <mergeCell ref="D28:E28"/>
    <mergeCell ref="G28:G29"/>
    <mergeCell ref="I28:I29"/>
    <mergeCell ref="J28:K28"/>
    <mergeCell ref="D33:E33"/>
    <mergeCell ref="B25:E25"/>
    <mergeCell ref="F25:G25"/>
    <mergeCell ref="I25:I26"/>
    <mergeCell ref="J25:K25"/>
    <mergeCell ref="B26:E26"/>
    <mergeCell ref="F26:G26"/>
    <mergeCell ref="J26:K26"/>
    <mergeCell ref="B23:E23"/>
    <mergeCell ref="F23:G23"/>
    <mergeCell ref="J23:K23"/>
    <mergeCell ref="B24:E24"/>
    <mergeCell ref="F24:G24"/>
    <mergeCell ref="J24:K24"/>
    <mergeCell ref="B21:E21"/>
    <mergeCell ref="F21:G21"/>
    <mergeCell ref="J21:K21"/>
    <mergeCell ref="B22:E22"/>
    <mergeCell ref="F22:G22"/>
    <mergeCell ref="J22:K22"/>
    <mergeCell ref="B19:E19"/>
    <mergeCell ref="F19:G19"/>
    <mergeCell ref="J19:K19"/>
    <mergeCell ref="B20:E20"/>
    <mergeCell ref="F20:G20"/>
    <mergeCell ref="J20:K20"/>
    <mergeCell ref="B17:E17"/>
    <mergeCell ref="F17:G17"/>
    <mergeCell ref="J17:K17"/>
    <mergeCell ref="B18:E18"/>
    <mergeCell ref="F18:G18"/>
    <mergeCell ref="J18:K18"/>
    <mergeCell ref="B15:E15"/>
    <mergeCell ref="F15:G15"/>
    <mergeCell ref="J15:K15"/>
    <mergeCell ref="B16:E16"/>
    <mergeCell ref="F16:G16"/>
    <mergeCell ref="J16:K16"/>
    <mergeCell ref="B13:E13"/>
    <mergeCell ref="F13:G13"/>
    <mergeCell ref="J13:K13"/>
    <mergeCell ref="B14:E14"/>
    <mergeCell ref="F14:G14"/>
    <mergeCell ref="J14:K14"/>
    <mergeCell ref="B11:E11"/>
    <mergeCell ref="F11:G11"/>
    <mergeCell ref="J11:K11"/>
    <mergeCell ref="B12:E12"/>
    <mergeCell ref="F12:G12"/>
    <mergeCell ref="J12:K12"/>
    <mergeCell ref="B9:E9"/>
    <mergeCell ref="F9:G9"/>
    <mergeCell ref="J9:K9"/>
    <mergeCell ref="B10:E10"/>
    <mergeCell ref="F10:G10"/>
    <mergeCell ref="J10:K10"/>
    <mergeCell ref="B7:E7"/>
    <mergeCell ref="F7:G7"/>
    <mergeCell ref="J7:K7"/>
    <mergeCell ref="B8:E8"/>
    <mergeCell ref="F8:G8"/>
    <mergeCell ref="J8:K8"/>
    <mergeCell ref="B5:E5"/>
    <mergeCell ref="F5:G5"/>
    <mergeCell ref="J5:K5"/>
    <mergeCell ref="B6:E6"/>
    <mergeCell ref="F6:G6"/>
    <mergeCell ref="J6:K6"/>
    <mergeCell ref="B2:K2"/>
    <mergeCell ref="B3:K3"/>
    <mergeCell ref="B4:E4"/>
    <mergeCell ref="F4:G4"/>
    <mergeCell ref="H4:I4"/>
    <mergeCell ref="J4:K4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687" t="s">
        <v>241</v>
      </c>
      <c r="B1" s="687"/>
      <c r="C1" s="687"/>
      <c r="D1" s="687"/>
      <c r="E1" s="687"/>
      <c r="F1" s="687"/>
      <c r="G1" s="344"/>
      <c r="H1" s="315"/>
      <c r="I1" s="315"/>
      <c r="J1" s="315"/>
      <c r="K1" s="315"/>
    </row>
    <row r="2" spans="1:14" s="365" customFormat="1" ht="45" customHeight="1" x14ac:dyDescent="0.25">
      <c r="A2" s="688" t="s">
        <v>196</v>
      </c>
      <c r="B2" s="689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675" t="s">
        <v>34</v>
      </c>
      <c r="B4" s="676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675" t="s">
        <v>35</v>
      </c>
      <c r="B5" s="676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675" t="s">
        <v>36</v>
      </c>
      <c r="B6" s="676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685" t="s">
        <v>37</v>
      </c>
      <c r="B7" s="6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675" t="s">
        <v>210</v>
      </c>
      <c r="B9" s="676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675" t="s">
        <v>211</v>
      </c>
      <c r="B10" s="676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675" t="s">
        <v>212</v>
      </c>
      <c r="B11" s="676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677" t="s">
        <v>191</v>
      </c>
      <c r="B15" s="678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677" t="s">
        <v>192</v>
      </c>
      <c r="B16" s="678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677" t="s">
        <v>193</v>
      </c>
      <c r="B17" s="678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679" t="s">
        <v>8</v>
      </c>
      <c r="B18" s="680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675" t="s">
        <v>52</v>
      </c>
      <c r="B24" s="6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681"/>
      <c r="B26" s="682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681" t="s">
        <v>8</v>
      </c>
      <c r="B27" s="682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683" t="s">
        <v>58</v>
      </c>
      <c r="B41" s="684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668" t="s">
        <v>59</v>
      </c>
      <c r="B42" s="669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668" t="s">
        <v>60</v>
      </c>
      <c r="B44" s="669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670" t="s">
        <v>24</v>
      </c>
      <c r="B45" s="671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670" t="s">
        <v>26</v>
      </c>
      <c r="B46" s="671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672" t="s">
        <v>27</v>
      </c>
      <c r="B47" s="673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674"/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687" t="s">
        <v>209</v>
      </c>
      <c r="B1" s="687"/>
      <c r="C1" s="687"/>
      <c r="D1" s="687"/>
      <c r="E1" s="687"/>
      <c r="F1" s="687"/>
      <c r="G1" s="344"/>
      <c r="H1" s="315"/>
      <c r="I1" s="315"/>
      <c r="J1" s="315"/>
      <c r="K1" s="315"/>
    </row>
    <row r="2" spans="1:15" s="365" customFormat="1" ht="41.25" customHeight="1" x14ac:dyDescent="0.25">
      <c r="A2" s="690" t="s">
        <v>28</v>
      </c>
      <c r="B2" s="690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676" t="s">
        <v>34</v>
      </c>
      <c r="B4" s="676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676" t="s">
        <v>35</v>
      </c>
      <c r="B5" s="676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676" t="s">
        <v>36</v>
      </c>
      <c r="B6" s="676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686" t="s">
        <v>37</v>
      </c>
      <c r="B7" s="6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692" t="s">
        <v>213</v>
      </c>
      <c r="B9" s="693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692" t="s">
        <v>214</v>
      </c>
      <c r="B10" s="693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692" t="s">
        <v>215</v>
      </c>
      <c r="B11" s="693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692" t="s">
        <v>216</v>
      </c>
      <c r="B12" s="693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692" t="s">
        <v>220</v>
      </c>
      <c r="B13" s="693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692" t="s">
        <v>221</v>
      </c>
      <c r="B14" s="693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692" t="s">
        <v>217</v>
      </c>
      <c r="B15" s="693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692" t="s">
        <v>218</v>
      </c>
      <c r="B16" s="693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692" t="s">
        <v>219</v>
      </c>
      <c r="B17" s="693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682" t="s">
        <v>8</v>
      </c>
      <c r="B18" s="682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676" t="s">
        <v>52</v>
      </c>
      <c r="B24" s="6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682"/>
      <c r="B26" s="682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682" t="s">
        <v>8</v>
      </c>
      <c r="B27" s="682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691" t="s">
        <v>58</v>
      </c>
      <c r="B43" s="691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691" t="s">
        <v>59</v>
      </c>
      <c r="B44" s="691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691" t="s">
        <v>60</v>
      </c>
      <c r="B46" s="691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671" t="s">
        <v>24</v>
      </c>
      <c r="B47" s="671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671" t="s">
        <v>26</v>
      </c>
      <c r="B48" s="671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671" t="s">
        <v>27</v>
      </c>
      <c r="B49" s="671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674"/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694" t="s">
        <v>205</v>
      </c>
      <c r="B1" s="694"/>
      <c r="C1" s="694"/>
      <c r="D1" s="694"/>
      <c r="E1" s="694"/>
      <c r="F1" s="694"/>
      <c r="G1" s="555"/>
      <c r="H1" s="555"/>
    </row>
    <row r="2" spans="1:13" s="196" customFormat="1" ht="60" customHeight="1" x14ac:dyDescent="0.25">
      <c r="A2" s="695" t="s">
        <v>196</v>
      </c>
      <c r="B2" s="696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676" t="s">
        <v>34</v>
      </c>
      <c r="B4" s="676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676" t="s">
        <v>35</v>
      </c>
      <c r="B5" s="676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676" t="s">
        <v>36</v>
      </c>
      <c r="B6" s="676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686" t="s">
        <v>37</v>
      </c>
      <c r="B7" s="686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676"/>
      <c r="B11" s="676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676"/>
      <c r="B12" s="676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682" t="s">
        <v>8</v>
      </c>
      <c r="B14" s="682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676" t="s">
        <v>52</v>
      </c>
      <c r="B20" s="6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682"/>
      <c r="B22" s="682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682" t="s">
        <v>8</v>
      </c>
      <c r="B23" s="682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697" t="s">
        <v>58</v>
      </c>
      <c r="B39" s="697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691" t="s">
        <v>59</v>
      </c>
      <c r="B40" s="691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691" t="s">
        <v>60</v>
      </c>
      <c r="B42" s="691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671" t="s">
        <v>24</v>
      </c>
      <c r="B43" s="671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671" t="s">
        <v>26</v>
      </c>
      <c r="B44" s="671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671" t="s">
        <v>27</v>
      </c>
      <c r="B45" s="671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44" t="s">
        <v>158</v>
      </c>
      <c r="B1" s="644"/>
      <c r="C1" s="644"/>
      <c r="D1" s="644"/>
      <c r="E1" s="644"/>
      <c r="F1" s="644"/>
      <c r="G1" s="644"/>
      <c r="H1" s="644"/>
    </row>
    <row r="2" spans="1:13" s="33" customFormat="1" ht="18" customHeight="1" x14ac:dyDescent="0.25">
      <c r="A2" s="654" t="s">
        <v>28</v>
      </c>
      <c r="B2" s="654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53" t="s">
        <v>34</v>
      </c>
      <c r="B4" s="653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53" t="s">
        <v>35</v>
      </c>
      <c r="B5" s="653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53" t="s">
        <v>159</v>
      </c>
      <c r="B6" s="653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53"/>
      <c r="B11" s="653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53"/>
      <c r="B12" s="653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49" t="s">
        <v>8</v>
      </c>
      <c r="B14" s="649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52" t="s">
        <v>52</v>
      </c>
      <c r="B20" s="652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48"/>
      <c r="B22" s="648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49" t="s">
        <v>8</v>
      </c>
      <c r="B23" s="649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50" t="s">
        <v>58</v>
      </c>
      <c r="B39" s="650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51" t="s">
        <v>59</v>
      </c>
      <c r="B40" s="651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51" t="s">
        <v>60</v>
      </c>
      <c r="B41" s="651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47" t="s">
        <v>24</v>
      </c>
      <c r="B42" s="647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47" t="s">
        <v>26</v>
      </c>
      <c r="B43" s="647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47" t="s">
        <v>27</v>
      </c>
      <c r="B44" s="647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700" t="s">
        <v>204</v>
      </c>
      <c r="B1" s="700"/>
      <c r="C1" s="700"/>
      <c r="D1" s="700"/>
      <c r="E1" s="700"/>
      <c r="F1" s="700"/>
      <c r="G1" s="390"/>
      <c r="H1" s="390"/>
    </row>
    <row r="2" spans="1:16" s="196" customFormat="1" ht="51" customHeight="1" x14ac:dyDescent="0.25">
      <c r="A2" s="701" t="s">
        <v>196</v>
      </c>
      <c r="B2" s="702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675" t="s">
        <v>34</v>
      </c>
      <c r="B4" s="676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675" t="s">
        <v>35</v>
      </c>
      <c r="B5" s="676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675" t="s">
        <v>36</v>
      </c>
      <c r="B6" s="676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685" t="s">
        <v>37</v>
      </c>
      <c r="B7" s="686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675"/>
      <c r="B11" s="676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675"/>
      <c r="B12" s="676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681" t="s">
        <v>8</v>
      </c>
      <c r="B14" s="682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675" t="s">
        <v>52</v>
      </c>
      <c r="B20" s="6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681"/>
      <c r="B22" s="682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681" t="s">
        <v>8</v>
      </c>
      <c r="B23" s="682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698" t="s">
        <v>58</v>
      </c>
      <c r="B39" s="697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699" t="s">
        <v>59</v>
      </c>
      <c r="B40" s="691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699" t="s">
        <v>60</v>
      </c>
      <c r="B42" s="691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670" t="s">
        <v>24</v>
      </c>
      <c r="B43" s="671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670" t="s">
        <v>26</v>
      </c>
      <c r="B44" s="671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672" t="s">
        <v>27</v>
      </c>
      <c r="B45" s="673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55" t="s">
        <v>180</v>
      </c>
      <c r="B1" s="655"/>
      <c r="C1" s="655"/>
      <c r="D1" s="655"/>
      <c r="E1" s="655"/>
      <c r="F1" s="655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708" t="s">
        <v>28</v>
      </c>
      <c r="B2" s="7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676" t="s">
        <v>34</v>
      </c>
      <c r="B4" s="6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676" t="s">
        <v>35</v>
      </c>
      <c r="B5" s="6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676" t="s">
        <v>36</v>
      </c>
      <c r="B6" s="6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707" t="s">
        <v>37</v>
      </c>
      <c r="B7" s="7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703" t="s">
        <v>181</v>
      </c>
      <c r="B9" s="704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703" t="s">
        <v>182</v>
      </c>
      <c r="B10" s="704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703" t="s">
        <v>183</v>
      </c>
      <c r="B11" s="704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703" t="s">
        <v>184</v>
      </c>
      <c r="B12" s="704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703" t="s">
        <v>185</v>
      </c>
      <c r="B13" s="704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703" t="s">
        <v>186</v>
      </c>
      <c r="B14" s="704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703" t="s">
        <v>187</v>
      </c>
      <c r="B15" s="704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703" t="s">
        <v>188</v>
      </c>
      <c r="B16" s="704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703" t="s">
        <v>189</v>
      </c>
      <c r="B17" s="704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703" t="s">
        <v>190</v>
      </c>
      <c r="B18" s="704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706" t="s">
        <v>8</v>
      </c>
      <c r="B19" s="706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707" t="s">
        <v>52</v>
      </c>
      <c r="B25" s="7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682"/>
      <c r="B27" s="6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706" t="s">
        <v>8</v>
      </c>
      <c r="B28" s="706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697" t="s">
        <v>58</v>
      </c>
      <c r="B44" s="697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691" t="s">
        <v>59</v>
      </c>
      <c r="B45" s="691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691" t="s">
        <v>60</v>
      </c>
      <c r="B47" s="691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705" t="s">
        <v>24</v>
      </c>
      <c r="B48" s="705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705" t="s">
        <v>26</v>
      </c>
      <c r="B49" s="705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705" t="s">
        <v>27</v>
      </c>
      <c r="B50" s="705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55" t="s">
        <v>180</v>
      </c>
      <c r="B1" s="655"/>
      <c r="C1" s="655"/>
      <c r="D1" s="655"/>
      <c r="E1" s="655"/>
      <c r="F1" s="655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708" t="s">
        <v>28</v>
      </c>
      <c r="B2" s="7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676" t="s">
        <v>34</v>
      </c>
      <c r="B4" s="6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676" t="s">
        <v>35</v>
      </c>
      <c r="B5" s="6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676" t="s">
        <v>36</v>
      </c>
      <c r="B6" s="6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707" t="s">
        <v>37</v>
      </c>
      <c r="B7" s="7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703" t="s">
        <v>181</v>
      </c>
      <c r="B9" s="704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703" t="s">
        <v>182</v>
      </c>
      <c r="B10" s="704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703" t="s">
        <v>183</v>
      </c>
      <c r="B11" s="704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703" t="s">
        <v>184</v>
      </c>
      <c r="B12" s="704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703" t="s">
        <v>185</v>
      </c>
      <c r="B13" s="704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703" t="s">
        <v>186</v>
      </c>
      <c r="B14" s="704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703" t="s">
        <v>187</v>
      </c>
      <c r="B15" s="704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703" t="s">
        <v>188</v>
      </c>
      <c r="B16" s="704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703" t="s">
        <v>189</v>
      </c>
      <c r="B17" s="704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703" t="s">
        <v>190</v>
      </c>
      <c r="B18" s="704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706" t="s">
        <v>8</v>
      </c>
      <c r="B19" s="706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707" t="s">
        <v>52</v>
      </c>
      <c r="B25" s="7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682"/>
      <c r="B27" s="682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706" t="s">
        <v>8</v>
      </c>
      <c r="B28" s="706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697" t="s">
        <v>58</v>
      </c>
      <c r="B44" s="697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691" t="s">
        <v>59</v>
      </c>
      <c r="B45" s="691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691" t="s">
        <v>60</v>
      </c>
      <c r="B47" s="691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705" t="s">
        <v>24</v>
      </c>
      <c r="B48" s="705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705" t="s">
        <v>26</v>
      </c>
      <c r="B49" s="705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705" t="s">
        <v>27</v>
      </c>
      <c r="B50" s="705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715" t="s">
        <v>206</v>
      </c>
      <c r="B1" s="715"/>
      <c r="C1" s="715"/>
      <c r="D1" s="715"/>
      <c r="E1" s="715"/>
      <c r="F1" s="715"/>
      <c r="G1" s="410"/>
      <c r="H1" s="410"/>
      <c r="I1" s="410"/>
      <c r="J1" s="410"/>
    </row>
    <row r="2" spans="1:13" s="414" customFormat="1" ht="75" customHeight="1" x14ac:dyDescent="0.25">
      <c r="A2" s="716" t="s">
        <v>28</v>
      </c>
      <c r="B2" s="7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712" t="s">
        <v>34</v>
      </c>
      <c r="B4" s="712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712" t="s">
        <v>35</v>
      </c>
      <c r="B5" s="712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712" t="s">
        <v>36</v>
      </c>
      <c r="B6" s="712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712" t="s">
        <v>37</v>
      </c>
      <c r="B7" s="712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712">
        <v>7</v>
      </c>
      <c r="B15" s="712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712">
        <v>8</v>
      </c>
      <c r="B16" s="712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712">
        <v>9</v>
      </c>
      <c r="B17" s="712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713" t="s">
        <v>8</v>
      </c>
      <c r="B18" s="713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712" t="s">
        <v>52</v>
      </c>
      <c r="B24" s="712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713"/>
      <c r="B26" s="713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713" t="s">
        <v>8</v>
      </c>
      <c r="B27" s="713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714" t="s">
        <v>58</v>
      </c>
      <c r="B43" s="714"/>
      <c r="C43" s="436"/>
      <c r="D43" s="436"/>
      <c r="E43" s="456">
        <f>F18+E34</f>
        <v>200024.15987088002</v>
      </c>
    </row>
    <row r="44" spans="1:13" hidden="1" x14ac:dyDescent="0.2">
      <c r="A44" s="709" t="s">
        <v>59</v>
      </c>
      <c r="B44" s="709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709" t="s">
        <v>60</v>
      </c>
      <c r="B46" s="709"/>
      <c r="C46" s="443"/>
      <c r="D46" s="443"/>
      <c r="E46" s="457">
        <f>E44/(1-B40)</f>
        <v>218964.59755980299</v>
      </c>
    </row>
    <row r="47" spans="1:13" s="459" customFormat="1" x14ac:dyDescent="0.2">
      <c r="A47" s="710" t="s">
        <v>24</v>
      </c>
      <c r="B47" s="710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710" t="s">
        <v>26</v>
      </c>
      <c r="B48" s="710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710" t="s">
        <v>27</v>
      </c>
      <c r="B49" s="710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711"/>
      <c r="B50" s="711"/>
      <c r="C50" s="711"/>
      <c r="D50" s="711"/>
      <c r="E50" s="711"/>
      <c r="F50" s="711"/>
      <c r="G50" s="711"/>
      <c r="H50" s="711"/>
      <c r="I50" s="711"/>
      <c r="J50" s="711"/>
      <c r="K50" s="711"/>
      <c r="L50" s="711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700" t="s">
        <v>206</v>
      </c>
      <c r="B1" s="700"/>
      <c r="C1" s="700"/>
      <c r="D1" s="700"/>
      <c r="E1" s="700"/>
      <c r="F1" s="700"/>
      <c r="G1" s="390"/>
      <c r="H1" s="390"/>
      <c r="I1" s="390"/>
      <c r="J1" s="390"/>
    </row>
    <row r="2" spans="1:14" s="196" customFormat="1" ht="75" customHeight="1" x14ac:dyDescent="0.25">
      <c r="A2" s="696" t="s">
        <v>28</v>
      </c>
      <c r="B2" s="696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676" t="s">
        <v>34</v>
      </c>
      <c r="B4" s="676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676" t="s">
        <v>35</v>
      </c>
      <c r="B5" s="676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676" t="s">
        <v>36</v>
      </c>
      <c r="B6" s="676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686" t="s">
        <v>37</v>
      </c>
      <c r="B7" s="686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676">
        <v>7</v>
      </c>
      <c r="B15" s="676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676">
        <v>8</v>
      </c>
      <c r="B16" s="676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676">
        <v>9</v>
      </c>
      <c r="B17" s="676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682" t="s">
        <v>8</v>
      </c>
      <c r="B18" s="682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676" t="s">
        <v>52</v>
      </c>
      <c r="B24" s="676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682"/>
      <c r="B26" s="682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682" t="s">
        <v>8</v>
      </c>
      <c r="B27" s="682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697" t="s">
        <v>58</v>
      </c>
      <c r="B43" s="697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691" t="s">
        <v>59</v>
      </c>
      <c r="B44" s="691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691" t="s">
        <v>60</v>
      </c>
      <c r="B46" s="691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671" t="s">
        <v>24</v>
      </c>
      <c r="B47" s="671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671" t="s">
        <v>26</v>
      </c>
      <c r="B48" s="671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671" t="s">
        <v>27</v>
      </c>
      <c r="B49" s="671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717"/>
      <c r="B50" s="717"/>
      <c r="C50" s="717"/>
      <c r="D50" s="717"/>
      <c r="E50" s="717"/>
      <c r="F50" s="717"/>
      <c r="G50" s="717"/>
      <c r="H50" s="717"/>
      <c r="I50" s="717"/>
      <c r="J50" s="717"/>
      <c r="K50" s="717"/>
      <c r="L50" s="717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700" t="s">
        <v>208</v>
      </c>
      <c r="B1" s="700"/>
      <c r="C1" s="700"/>
      <c r="D1" s="700"/>
      <c r="E1" s="700"/>
      <c r="F1" s="700"/>
      <c r="G1" s="390"/>
      <c r="H1" s="390"/>
      <c r="I1" s="390"/>
      <c r="J1" s="390"/>
    </row>
    <row r="2" spans="1:15" s="196" customFormat="1" ht="74.25" customHeight="1" x14ac:dyDescent="0.25">
      <c r="A2" s="718" t="s">
        <v>28</v>
      </c>
      <c r="B2" s="702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675" t="s">
        <v>34</v>
      </c>
      <c r="B4" s="676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675" t="s">
        <v>35</v>
      </c>
      <c r="B5" s="676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675" t="s">
        <v>36</v>
      </c>
      <c r="B6" s="676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685" t="s">
        <v>37</v>
      </c>
      <c r="B7" s="686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679" t="s">
        <v>8</v>
      </c>
      <c r="B20" s="680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675" t="s">
        <v>52</v>
      </c>
      <c r="B26" s="676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681"/>
      <c r="B28" s="682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681" t="s">
        <v>8</v>
      </c>
      <c r="B29" s="682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698" t="s">
        <v>58</v>
      </c>
      <c r="B45" s="697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699" t="s">
        <v>59</v>
      </c>
      <c r="B46" s="691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699" t="s">
        <v>60</v>
      </c>
      <c r="B48" s="691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670" t="s">
        <v>24</v>
      </c>
      <c r="B49" s="671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670" t="s">
        <v>26</v>
      </c>
      <c r="B50" s="671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672" t="s">
        <v>27</v>
      </c>
      <c r="B51" s="673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717"/>
      <c r="B52" s="717"/>
      <c r="C52" s="717"/>
      <c r="D52" s="717"/>
      <c r="E52" s="717"/>
      <c r="F52" s="717"/>
      <c r="G52" s="717"/>
      <c r="H52" s="717"/>
      <c r="I52" s="717"/>
      <c r="J52" s="717"/>
      <c r="K52" s="717"/>
      <c r="L52" s="717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721" t="s">
        <v>207</v>
      </c>
      <c r="B1" s="721"/>
      <c r="C1" s="721"/>
      <c r="D1" s="721"/>
      <c r="E1" s="721"/>
      <c r="F1" s="721"/>
      <c r="G1" s="475"/>
      <c r="H1" s="475"/>
      <c r="I1" s="475"/>
      <c r="J1" s="475"/>
    </row>
    <row r="2" spans="1:17" s="471" customFormat="1" ht="62.25" customHeight="1" x14ac:dyDescent="0.25">
      <c r="A2" s="716" t="s">
        <v>28</v>
      </c>
      <c r="B2" s="7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712" t="s">
        <v>34</v>
      </c>
      <c r="B4" s="712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712" t="s">
        <v>35</v>
      </c>
      <c r="B5" s="712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712" t="s">
        <v>36</v>
      </c>
      <c r="B6" s="712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712" t="s">
        <v>37</v>
      </c>
      <c r="B7" s="712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720" t="s">
        <v>240</v>
      </c>
      <c r="B16" s="720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720" t="s">
        <v>243</v>
      </c>
      <c r="B18" s="720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713" t="s">
        <v>8</v>
      </c>
      <c r="B20" s="713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712" t="s">
        <v>52</v>
      </c>
      <c r="B26" s="712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713"/>
      <c r="B28" s="713"/>
      <c r="G28" s="415"/>
      <c r="H28" s="415"/>
      <c r="I28" s="415"/>
      <c r="J28" s="415"/>
    </row>
    <row r="29" spans="1:17" hidden="1" x14ac:dyDescent="0.2">
      <c r="A29" s="713" t="s">
        <v>8</v>
      </c>
      <c r="B29" s="713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709" t="s">
        <v>58</v>
      </c>
      <c r="B45" s="709"/>
      <c r="E45" s="457">
        <f>F20+E36</f>
        <v>300357.34586937481</v>
      </c>
    </row>
    <row r="46" spans="1:19" hidden="1" x14ac:dyDescent="0.2">
      <c r="A46" s="709" t="s">
        <v>59</v>
      </c>
      <c r="B46" s="709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709" t="s">
        <v>60</v>
      </c>
      <c r="B48" s="709"/>
      <c r="E48" s="457">
        <f>E46/(1-B42)</f>
        <v>328797.79097154021</v>
      </c>
    </row>
    <row r="49" spans="1:13" s="485" customFormat="1" ht="8.1" customHeight="1" x14ac:dyDescent="0.2">
      <c r="A49" s="710" t="s">
        <v>24</v>
      </c>
      <c r="B49" s="710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710" t="s">
        <v>26</v>
      </c>
      <c r="B50" s="710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710" t="s">
        <v>27</v>
      </c>
      <c r="B51" s="710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719"/>
      <c r="B52" s="719"/>
      <c r="C52" s="719"/>
      <c r="D52" s="719"/>
      <c r="E52" s="719"/>
      <c r="F52" s="719"/>
      <c r="G52" s="719"/>
      <c r="H52" s="719"/>
      <c r="I52" s="719"/>
      <c r="J52" s="719"/>
      <c r="K52" s="719"/>
      <c r="L52" s="719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725" t="s">
        <v>165</v>
      </c>
      <c r="B1" s="725"/>
      <c r="C1" s="725"/>
      <c r="D1" s="725"/>
      <c r="E1" s="725"/>
      <c r="F1" s="725"/>
    </row>
    <row r="2" spans="1:11" s="248" customFormat="1" ht="22.5" customHeight="1" x14ac:dyDescent="0.25">
      <c r="A2" s="722" t="s">
        <v>28</v>
      </c>
      <c r="B2" s="72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726" t="s">
        <v>164</v>
      </c>
      <c r="B3" s="727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722" t="s">
        <v>166</v>
      </c>
      <c r="B4" s="72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723" t="s">
        <v>169</v>
      </c>
      <c r="B5" s="724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726"/>
      <c r="B8" s="727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726" t="s">
        <v>8</v>
      </c>
      <c r="B9" s="727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728"/>
      <c r="B22" s="7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732" t="s">
        <v>58</v>
      </c>
      <c r="B25" s="732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733" t="s">
        <v>22</v>
      </c>
      <c r="B26" s="733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734" t="s">
        <v>60</v>
      </c>
      <c r="B27" s="734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729" t="s">
        <v>24</v>
      </c>
      <c r="B28" s="7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729" t="s">
        <v>26</v>
      </c>
      <c r="B29" s="729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730" t="s">
        <v>157</v>
      </c>
      <c r="B30" s="731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725" t="s">
        <v>173</v>
      </c>
      <c r="B1" s="725"/>
      <c r="C1" s="725"/>
      <c r="D1" s="725"/>
      <c r="E1" s="725"/>
      <c r="F1" s="725"/>
    </row>
    <row r="2" spans="1:13" s="248" customFormat="1" ht="22.5" customHeight="1" x14ac:dyDescent="0.25">
      <c r="A2" s="722" t="s">
        <v>28</v>
      </c>
      <c r="B2" s="72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726" t="s">
        <v>164</v>
      </c>
      <c r="B3" s="727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722" t="s">
        <v>166</v>
      </c>
      <c r="B4" s="72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737" t="s">
        <v>174</v>
      </c>
      <c r="B5" s="738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726"/>
      <c r="B8" s="727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726" t="s">
        <v>8</v>
      </c>
      <c r="B9" s="727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736" t="s">
        <v>178</v>
      </c>
      <c r="I15" s="735" t="s">
        <v>177</v>
      </c>
      <c r="J15" s="735"/>
    </row>
    <row r="16" spans="1:13" ht="9" customHeight="1" x14ac:dyDescent="0.25">
      <c r="A16" s="264"/>
      <c r="B16" s="258"/>
      <c r="C16" s="257"/>
      <c r="D16" s="257"/>
      <c r="E16" s="244"/>
      <c r="F16" s="244"/>
      <c r="H16" s="736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728"/>
      <c r="B22" s="7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732" t="s">
        <v>58</v>
      </c>
      <c r="B25" s="732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733" t="s">
        <v>22</v>
      </c>
      <c r="B26" s="733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734" t="s">
        <v>60</v>
      </c>
      <c r="B27" s="734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729" t="s">
        <v>24</v>
      </c>
      <c r="B28" s="7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729" t="s">
        <v>26</v>
      </c>
      <c r="B29" s="729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730" t="s">
        <v>157</v>
      </c>
      <c r="B30" s="731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725" t="s">
        <v>173</v>
      </c>
      <c r="B1" s="725"/>
      <c r="C1" s="725"/>
      <c r="D1" s="725"/>
      <c r="E1" s="725"/>
      <c r="F1" s="725"/>
    </row>
    <row r="2" spans="1:13" s="248" customFormat="1" ht="22.5" customHeight="1" x14ac:dyDescent="0.25">
      <c r="A2" s="739" t="s">
        <v>28</v>
      </c>
      <c r="B2" s="740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726" t="s">
        <v>164</v>
      </c>
      <c r="B3" s="727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739" t="s">
        <v>166</v>
      </c>
      <c r="B4" s="740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737" t="s">
        <v>174</v>
      </c>
      <c r="B5" s="738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726"/>
      <c r="B8" s="727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726" t="s">
        <v>8</v>
      </c>
      <c r="B9" s="727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728"/>
      <c r="B22" s="727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732" t="s">
        <v>58</v>
      </c>
      <c r="B25" s="741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742" t="s">
        <v>22</v>
      </c>
      <c r="B26" s="743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726" t="s">
        <v>60</v>
      </c>
      <c r="B27" s="727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730" t="s">
        <v>24</v>
      </c>
      <c r="B28" s="731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730" t="s">
        <v>26</v>
      </c>
      <c r="B29" s="731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730" t="s">
        <v>157</v>
      </c>
      <c r="B30" s="731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55" t="s">
        <v>0</v>
      </c>
      <c r="B1" s="655"/>
      <c r="C1" s="655"/>
      <c r="D1" s="655"/>
      <c r="E1" s="655"/>
      <c r="F1" s="655"/>
    </row>
    <row r="2" spans="1:11" s="33" customFormat="1" ht="32.25" customHeight="1" x14ac:dyDescent="0.25">
      <c r="A2" s="654" t="s">
        <v>28</v>
      </c>
      <c r="B2" s="654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53" t="s">
        <v>39</v>
      </c>
      <c r="B9" s="653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53" t="s">
        <v>40</v>
      </c>
      <c r="B10" s="653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53" t="s">
        <v>41</v>
      </c>
      <c r="B11" s="653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53" t="s">
        <v>42</v>
      </c>
      <c r="B12" s="653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52" t="s">
        <v>43</v>
      </c>
      <c r="B14" s="652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53" t="s">
        <v>39</v>
      </c>
      <c r="B16" s="653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53" t="s">
        <v>40</v>
      </c>
      <c r="B17" s="653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53" t="s">
        <v>41</v>
      </c>
      <c r="B18" s="653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53" t="s">
        <v>45</v>
      </c>
      <c r="B19" s="653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53" t="s">
        <v>46</v>
      </c>
      <c r="B20" s="653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53" t="s">
        <v>47</v>
      </c>
      <c r="B21" s="653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52" t="s">
        <v>48</v>
      </c>
      <c r="B22" s="652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52" t="s">
        <v>52</v>
      </c>
      <c r="B28" s="652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49" t="s">
        <v>148</v>
      </c>
      <c r="B30" s="649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48"/>
      <c r="B31" s="648"/>
      <c r="C31" s="49"/>
      <c r="D31" s="50"/>
      <c r="E31" s="51"/>
      <c r="F31" s="36"/>
      <c r="G31" s="36"/>
    </row>
    <row r="32" spans="1:11" ht="11.1" customHeight="1" x14ac:dyDescent="0.25">
      <c r="A32" s="649"/>
      <c r="B32" s="649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50" t="s">
        <v>58</v>
      </c>
      <c r="B48" s="650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51" t="s">
        <v>59</v>
      </c>
      <c r="B49" s="651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51" t="s">
        <v>60</v>
      </c>
      <c r="B50" s="651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47" t="s">
        <v>24</v>
      </c>
      <c r="B51" s="647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47" t="s">
        <v>26</v>
      </c>
      <c r="B52" s="647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47" t="s">
        <v>27</v>
      </c>
      <c r="B53" s="647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44" t="s">
        <v>149</v>
      </c>
      <c r="B1" s="644"/>
      <c r="C1" s="644"/>
      <c r="D1" s="644"/>
      <c r="E1" s="644"/>
      <c r="F1" s="644"/>
    </row>
    <row r="2" spans="1:11" s="33" customFormat="1" ht="32.25" customHeight="1" x14ac:dyDescent="0.25">
      <c r="A2" s="654" t="s">
        <v>28</v>
      </c>
      <c r="B2" s="654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53" t="s">
        <v>39</v>
      </c>
      <c r="B9" s="653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53" t="s">
        <v>40</v>
      </c>
      <c r="B10" s="653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53" t="s">
        <v>41</v>
      </c>
      <c r="B11" s="653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53" t="s">
        <v>42</v>
      </c>
      <c r="B12" s="653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52" t="s">
        <v>43</v>
      </c>
      <c r="B14" s="652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53" t="s">
        <v>39</v>
      </c>
      <c r="B16" s="653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53" t="s">
        <v>40</v>
      </c>
      <c r="B17" s="653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53" t="s">
        <v>41</v>
      </c>
      <c r="B18" s="653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53" t="s">
        <v>45</v>
      </c>
      <c r="B19" s="653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53" t="s">
        <v>46</v>
      </c>
      <c r="B20" s="653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53" t="s">
        <v>47</v>
      </c>
      <c r="B21" s="653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52" t="s">
        <v>48</v>
      </c>
      <c r="B22" s="652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52" t="s">
        <v>52</v>
      </c>
      <c r="B28" s="652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656" t="s">
        <v>53</v>
      </c>
      <c r="B30" s="657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48"/>
      <c r="B31" s="648"/>
      <c r="C31" s="49"/>
      <c r="D31" s="50"/>
      <c r="E31" s="51"/>
      <c r="F31" s="36"/>
      <c r="G31" s="77"/>
    </row>
    <row r="32" spans="1:11" ht="14.1" customHeight="1" x14ac:dyDescent="0.25">
      <c r="A32" s="649" t="s">
        <v>8</v>
      </c>
      <c r="B32" s="649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50" t="s">
        <v>58</v>
      </c>
      <c r="B48" s="650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51" t="s">
        <v>59</v>
      </c>
      <c r="B49" s="651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51" t="s">
        <v>60</v>
      </c>
      <c r="B50" s="651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47" t="s">
        <v>24</v>
      </c>
      <c r="B51" s="647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47" t="s">
        <v>26</v>
      </c>
      <c r="B52" s="647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47" t="s">
        <v>27</v>
      </c>
      <c r="B53" s="647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44" t="s">
        <v>150</v>
      </c>
      <c r="B1" s="644"/>
      <c r="C1" s="644"/>
      <c r="D1" s="644"/>
      <c r="E1" s="644"/>
      <c r="F1" s="644"/>
    </row>
    <row r="2" spans="1:11" s="33" customFormat="1" ht="25.5" customHeight="1" x14ac:dyDescent="0.25">
      <c r="A2" s="654" t="s">
        <v>28</v>
      </c>
      <c r="B2" s="654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53" t="s">
        <v>39</v>
      </c>
      <c r="B4" s="653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53" t="s">
        <v>40</v>
      </c>
      <c r="B5" s="653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53" t="s">
        <v>41</v>
      </c>
      <c r="B6" s="653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53" t="s">
        <v>42</v>
      </c>
      <c r="B7" s="653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52" t="s">
        <v>43</v>
      </c>
      <c r="B8" s="652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53" t="s">
        <v>39</v>
      </c>
      <c r="B10" s="653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53" t="s">
        <v>40</v>
      </c>
      <c r="B11" s="653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53" t="s">
        <v>41</v>
      </c>
      <c r="B12" s="653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52" t="s">
        <v>48</v>
      </c>
      <c r="B13" s="652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52" t="s">
        <v>52</v>
      </c>
      <c r="B19" s="652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49" t="s">
        <v>148</v>
      </c>
      <c r="B21" s="649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48"/>
      <c r="B22" s="648"/>
      <c r="C22" s="49"/>
      <c r="D22" s="50"/>
      <c r="E22" s="51"/>
      <c r="F22" s="36"/>
      <c r="G22" s="77"/>
    </row>
    <row r="23" spans="1:11" ht="14.1" customHeight="1" x14ac:dyDescent="0.25">
      <c r="A23" s="649" t="s">
        <v>8</v>
      </c>
      <c r="B23" s="649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50" t="s">
        <v>58</v>
      </c>
      <c r="B39" s="650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51" t="s">
        <v>59</v>
      </c>
      <c r="B40" s="651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51" t="s">
        <v>60</v>
      </c>
      <c r="B41" s="651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47" t="s">
        <v>24</v>
      </c>
      <c r="B42" s="64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47" t="s">
        <v>26</v>
      </c>
      <c r="B43" s="647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47" t="s">
        <v>27</v>
      </c>
      <c r="B44" s="647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44" t="s">
        <v>152</v>
      </c>
      <c r="B1" s="644"/>
      <c r="C1" s="644"/>
      <c r="D1" s="644"/>
      <c r="E1" s="644"/>
      <c r="F1" s="644"/>
    </row>
    <row r="2" spans="1:11" s="33" customFormat="1" ht="27.75" customHeight="1" x14ac:dyDescent="0.25">
      <c r="A2" s="654" t="s">
        <v>28</v>
      </c>
      <c r="B2" s="654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53" t="s">
        <v>39</v>
      </c>
      <c r="B4" s="653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53" t="s">
        <v>40</v>
      </c>
      <c r="B5" s="653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53" t="s">
        <v>41</v>
      </c>
      <c r="B6" s="653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53" t="s">
        <v>42</v>
      </c>
      <c r="B7" s="653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52" t="s">
        <v>43</v>
      </c>
      <c r="B8" s="652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53" t="s">
        <v>39</v>
      </c>
      <c r="B10" s="653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53" t="s">
        <v>40</v>
      </c>
      <c r="B11" s="653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53" t="s">
        <v>41</v>
      </c>
      <c r="B12" s="653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52" t="s">
        <v>48</v>
      </c>
      <c r="B13" s="652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52" t="s">
        <v>52</v>
      </c>
      <c r="B19" s="652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58" t="s">
        <v>148</v>
      </c>
      <c r="B21" s="659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48"/>
      <c r="B22" s="648"/>
      <c r="C22" s="49"/>
      <c r="D22" s="50"/>
      <c r="E22" s="51"/>
      <c r="F22" s="36"/>
      <c r="G22" s="77"/>
    </row>
    <row r="23" spans="1:11" ht="14.1" hidden="1" customHeight="1" x14ac:dyDescent="0.25">
      <c r="A23" s="649" t="s">
        <v>8</v>
      </c>
      <c r="B23" s="649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50" t="s">
        <v>58</v>
      </c>
      <c r="B39" s="650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51" t="s">
        <v>59</v>
      </c>
      <c r="B40" s="651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51" t="s">
        <v>60</v>
      </c>
      <c r="B41" s="651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47" t="s">
        <v>24</v>
      </c>
      <c r="B42" s="64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47" t="s">
        <v>26</v>
      </c>
      <c r="B43" s="647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47" t="s">
        <v>27</v>
      </c>
      <c r="B44" s="647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44" t="s">
        <v>61</v>
      </c>
      <c r="B1" s="644"/>
      <c r="C1" s="644"/>
      <c r="D1" s="644"/>
      <c r="E1" s="644"/>
      <c r="F1" s="644"/>
    </row>
    <row r="2" spans="1:11" s="33" customFormat="1" ht="26.25" customHeight="1" x14ac:dyDescent="0.25">
      <c r="A2" s="654" t="s">
        <v>28</v>
      </c>
      <c r="B2" s="654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53" t="s">
        <v>39</v>
      </c>
      <c r="B4" s="653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53" t="s">
        <v>40</v>
      </c>
      <c r="B5" s="653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53" t="s">
        <v>41</v>
      </c>
      <c r="B6" s="653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53" t="s">
        <v>42</v>
      </c>
      <c r="B7" s="653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52" t="s">
        <v>43</v>
      </c>
      <c r="B8" s="652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53" t="s">
        <v>39</v>
      </c>
      <c r="B10" s="653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53" t="s">
        <v>40</v>
      </c>
      <c r="B11" s="653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53" t="s">
        <v>41</v>
      </c>
      <c r="B12" s="653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52" t="s">
        <v>48</v>
      </c>
      <c r="B13" s="652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52" t="s">
        <v>52</v>
      </c>
      <c r="B19" s="652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49" t="s">
        <v>148</v>
      </c>
      <c r="B21" s="649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48"/>
      <c r="B22" s="648"/>
      <c r="C22" s="49"/>
      <c r="D22" s="50"/>
      <c r="E22" s="51"/>
      <c r="F22" s="36"/>
      <c r="G22" s="77"/>
    </row>
    <row r="23" spans="1:11" ht="14.1" customHeight="1" x14ac:dyDescent="0.25">
      <c r="A23" s="649" t="s">
        <v>8</v>
      </c>
      <c r="B23" s="649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50" t="s">
        <v>58</v>
      </c>
      <c r="B39" s="650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51" t="s">
        <v>59</v>
      </c>
      <c r="B40" s="651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51" t="s">
        <v>60</v>
      </c>
      <c r="B41" s="651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47" t="s">
        <v>24</v>
      </c>
      <c r="B42" s="64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47" t="s">
        <v>26</v>
      </c>
      <c r="B43" s="647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47" t="s">
        <v>27</v>
      </c>
      <c r="B44" s="647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660" t="s">
        <v>62</v>
      </c>
      <c r="B1" s="660"/>
      <c r="C1" s="660"/>
      <c r="D1" s="660"/>
      <c r="E1" s="660"/>
      <c r="F1" s="660"/>
      <c r="G1" s="660"/>
    </row>
    <row r="2" spans="1:11" s="33" customFormat="1" ht="32.25" customHeight="1" x14ac:dyDescent="0.25">
      <c r="A2" s="654" t="s">
        <v>28</v>
      </c>
      <c r="B2" s="654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53" t="s">
        <v>68</v>
      </c>
      <c r="B9" s="653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53" t="s">
        <v>69</v>
      </c>
      <c r="B10" s="653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53" t="s">
        <v>70</v>
      </c>
      <c r="B11" s="653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53" t="s">
        <v>71</v>
      </c>
      <c r="B12" s="653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52" t="s">
        <v>72</v>
      </c>
      <c r="B14" s="652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53" t="s">
        <v>39</v>
      </c>
      <c r="B16" s="653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53" t="s">
        <v>40</v>
      </c>
      <c r="B17" s="653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53" t="s">
        <v>41</v>
      </c>
      <c r="B18" s="653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53" t="s">
        <v>45</v>
      </c>
      <c r="B19" s="653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53" t="s">
        <v>46</v>
      </c>
      <c r="B20" s="653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53" t="s">
        <v>47</v>
      </c>
      <c r="B21" s="653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52" t="s">
        <v>74</v>
      </c>
      <c r="B22" s="652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52" t="s">
        <v>52</v>
      </c>
      <c r="B28" s="652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49" t="s">
        <v>7</v>
      </c>
      <c r="B30" s="649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48"/>
      <c r="B31" s="648"/>
      <c r="C31" s="49"/>
      <c r="D31" s="50"/>
      <c r="E31" s="51"/>
      <c r="F31" s="51"/>
      <c r="G31" s="36"/>
    </row>
    <row r="32" spans="1:11" ht="14.1" customHeight="1" x14ac:dyDescent="0.25">
      <c r="A32" s="649" t="s">
        <v>8</v>
      </c>
      <c r="B32" s="649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50" t="s">
        <v>58</v>
      </c>
      <c r="B48" s="650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51" t="s">
        <v>59</v>
      </c>
      <c r="B49" s="651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51" t="s">
        <v>60</v>
      </c>
      <c r="B50" s="651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47" t="s">
        <v>24</v>
      </c>
      <c r="B51" s="647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47" t="s">
        <v>26</v>
      </c>
      <c r="B52" s="647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47" t="s">
        <v>27</v>
      </c>
      <c r="B53" s="647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660" t="s">
        <v>76</v>
      </c>
      <c r="B1" s="660"/>
      <c r="C1" s="660"/>
      <c r="D1" s="660"/>
      <c r="E1" s="660"/>
      <c r="F1" s="660"/>
      <c r="G1" s="660"/>
    </row>
    <row r="2" spans="1:11" s="33" customFormat="1" ht="30" customHeight="1" x14ac:dyDescent="0.25">
      <c r="A2" s="654" t="s">
        <v>28</v>
      </c>
      <c r="B2" s="654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53" t="s">
        <v>34</v>
      </c>
      <c r="B4" s="653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53" t="s">
        <v>35</v>
      </c>
      <c r="B5" s="653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53" t="s">
        <v>36</v>
      </c>
      <c r="B6" s="653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52" t="s">
        <v>37</v>
      </c>
      <c r="B7" s="652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53" t="s">
        <v>68</v>
      </c>
      <c r="B9" s="653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53" t="s">
        <v>69</v>
      </c>
      <c r="B10" s="653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53" t="s">
        <v>70</v>
      </c>
      <c r="B11" s="653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53" t="s">
        <v>71</v>
      </c>
      <c r="B12" s="653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52" t="s">
        <v>72</v>
      </c>
      <c r="B14" s="652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53" t="s">
        <v>39</v>
      </c>
      <c r="B16" s="653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53" t="s">
        <v>40</v>
      </c>
      <c r="B17" s="653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53" t="s">
        <v>41</v>
      </c>
      <c r="B18" s="653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53" t="s">
        <v>45</v>
      </c>
      <c r="B19" s="653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53" t="s">
        <v>46</v>
      </c>
      <c r="B20" s="653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53" t="s">
        <v>47</v>
      </c>
      <c r="B21" s="653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52" t="s">
        <v>74</v>
      </c>
      <c r="B22" s="652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52" t="s">
        <v>52</v>
      </c>
      <c r="B28" s="652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49" t="s">
        <v>7</v>
      </c>
      <c r="B30" s="649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48"/>
      <c r="B31" s="648"/>
      <c r="C31" s="49"/>
      <c r="D31" s="50"/>
      <c r="E31" s="51"/>
      <c r="F31" s="51"/>
      <c r="G31" s="36"/>
    </row>
    <row r="32" spans="1:11" ht="11.1" customHeight="1" x14ac:dyDescent="0.25">
      <c r="A32" s="649" t="s">
        <v>8</v>
      </c>
      <c r="B32" s="649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50" t="s">
        <v>58</v>
      </c>
      <c r="B48" s="650"/>
      <c r="C48" s="54"/>
      <c r="D48" s="67">
        <v>600000</v>
      </c>
      <c r="E48" s="56"/>
      <c r="F48" s="56"/>
    </row>
    <row r="49" spans="1:11" ht="14.1" hidden="1" customHeight="1" x14ac:dyDescent="0.25">
      <c r="A49" s="651" t="s">
        <v>59</v>
      </c>
      <c r="B49" s="651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51" t="s">
        <v>60</v>
      </c>
      <c r="B50" s="651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47" t="s">
        <v>24</v>
      </c>
      <c r="B51" s="647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47" t="s">
        <v>26</v>
      </c>
      <c r="B52" s="647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47" t="s">
        <v>27</v>
      </c>
      <c r="B53" s="647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2024-04-02T14:55:07Z</dcterms:modified>
  <dc:language>pt-BR</dc:language>
</cp:coreProperties>
</file>